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直达" sheetId="6" r:id="rId1"/>
    <sheet name="参照直达" sheetId="5" r:id="rId2"/>
    <sheet name="2021年中央直达资金及省级对应安排资金项目情况表" sheetId="8" r:id="rId3"/>
    <sheet name="直达指标" sheetId="4" r:id="rId4"/>
    <sheet name="结转" sheetId="7" r:id="rId5"/>
    <sheet name="Sheet1" sheetId="9" r:id="rId6"/>
  </sheets>
  <definedNames>
    <definedName name="_xlnm._FilterDatabase" localSheetId="3" hidden="1">直达指标!$A$5:$M$58</definedName>
    <definedName name="_xlnm.Print_Titles" localSheetId="3">直达指标!$1:$4</definedName>
    <definedName name="_xlnm.Print_Titles" localSheetId="0">直达!$1:$4</definedName>
  </definedNames>
  <calcPr calcId="144525"/>
</workbook>
</file>

<file path=xl/sharedStrings.xml><?xml version="1.0" encoding="utf-8"?>
<sst xmlns="http://schemas.openxmlformats.org/spreadsheetml/2006/main" count="724" uniqueCount="354">
  <si>
    <t>赣县区2021年直达资金支出情况表</t>
  </si>
  <si>
    <t>截止日期：2021年7月28日</t>
  </si>
  <si>
    <t>单位：万元</t>
  </si>
  <si>
    <t>序号</t>
  </si>
  <si>
    <t>责任股室</t>
  </si>
  <si>
    <t>预算单位</t>
  </si>
  <si>
    <t>直达资金</t>
  </si>
  <si>
    <t>安排项目</t>
  </si>
  <si>
    <t>支付金额</t>
  </si>
  <si>
    <t>支出进度</t>
  </si>
  <si>
    <t>备注</t>
  </si>
  <si>
    <t>指标文号</t>
  </si>
  <si>
    <t>文件</t>
  </si>
  <si>
    <t>指标金额</t>
  </si>
  <si>
    <t>项目名称</t>
  </si>
  <si>
    <t>金额</t>
  </si>
  <si>
    <t>合计</t>
  </si>
  <si>
    <t>社保股</t>
  </si>
  <si>
    <t>区卫健委</t>
  </si>
  <si>
    <t>赣财社指[2020]87号</t>
  </si>
  <si>
    <t>关于提前下达2021年卫生健康中央补助资金预算的通知</t>
  </si>
  <si>
    <t>基本公共卫生服务补助资金</t>
  </si>
  <si>
    <t>基本药物制度补助资金</t>
  </si>
  <si>
    <t>计划生育转移支付资金</t>
  </si>
  <si>
    <t>公立医院改革中央补助</t>
  </si>
  <si>
    <t>医疗服务与保障能力提升补助资金</t>
  </si>
  <si>
    <t>区退役军人事务局</t>
  </si>
  <si>
    <t>赣财社指〔2020〕81号</t>
  </si>
  <si>
    <t>关于提前下达2021年优抚对象中央补助资金预算指标的通知</t>
  </si>
  <si>
    <t>优抚对象补助经费</t>
  </si>
  <si>
    <t>优抚对象医疗保险经费</t>
  </si>
  <si>
    <t>区人社局</t>
  </si>
  <si>
    <t>赣财社指[2020]72号</t>
  </si>
  <si>
    <t>关于提前下达2021年机关事业单位养老保险中央财政补助资金的通知</t>
  </si>
  <si>
    <t>机关事业单位养老保险制度改革补助经费</t>
  </si>
  <si>
    <t>赣财社指[2020]78号</t>
  </si>
  <si>
    <t>关于拨付2020年城乡居民基本养老保险财政补助资金和提前下达2021年财政补助资金的通知</t>
  </si>
  <si>
    <t>城乡居民基本养老保险补助经费</t>
  </si>
  <si>
    <t>城乡居民基本养老保险补助资金（省级）</t>
  </si>
  <si>
    <t>赣财社指[2020]80号</t>
  </si>
  <si>
    <t>关于提前下达2021年省级抚恤救助等补助资金的通知（省级）</t>
  </si>
  <si>
    <t>优抚对象医疗保障经费（省级）</t>
  </si>
  <si>
    <t>优抚对象补助经费（省级）</t>
  </si>
  <si>
    <t>区就业创业服务中心</t>
  </si>
  <si>
    <t>赣财社指[2020]71号</t>
  </si>
  <si>
    <t>关于提前下达2021年就业补助资金的通知</t>
  </si>
  <si>
    <t>就业补助资金</t>
  </si>
  <si>
    <t>赣财社指[2021]20号</t>
  </si>
  <si>
    <t>关于下达2021年就业补助资金的通知</t>
  </si>
  <si>
    <t>区民政局</t>
  </si>
  <si>
    <t>赣财社指〔2020〕84号</t>
  </si>
  <si>
    <t>关于提前下达2021年困难群众救助补助资金预算的通知</t>
  </si>
  <si>
    <t>困难群众救助补助经费</t>
  </si>
  <si>
    <t>赣财社指[2020]84号</t>
  </si>
  <si>
    <t>江西省财政厅 江西省民政厅关于提前下达2021年困难群众救助补助资金预算的通知</t>
  </si>
  <si>
    <t>困难群众救助补助资金（省级）</t>
  </si>
  <si>
    <t>区残联</t>
  </si>
  <si>
    <t>赣财社指[2020]75号</t>
  </si>
  <si>
    <t>关于提前下达2021年中央和省级财政残疾人事业发展补助资金预算的通知</t>
  </si>
  <si>
    <t>残疾人事业发展补助经费</t>
  </si>
  <si>
    <t>江西省财政厅关于提前下达2021年中央和省级财政残疾人事业发展补助资金预算的通知（省级）</t>
  </si>
  <si>
    <t>残疾人事业发展补助资金（省级）</t>
  </si>
  <si>
    <t>医保局</t>
  </si>
  <si>
    <t>赣财社指[2020]74号</t>
  </si>
  <si>
    <t>关于下达2021年中央和省级财政医疗救助补助资金预算的通知</t>
  </si>
  <si>
    <t>医疗救助补助资金</t>
  </si>
  <si>
    <t>区医保局</t>
  </si>
  <si>
    <t>省财政厅 省医保局关于提前下达2021年中央和省级财政医疗救助补助资金预算的通知（省级）</t>
  </si>
  <si>
    <t>医疗救助补助资金（省级）</t>
  </si>
  <si>
    <t>赣财社指[2020]79号</t>
  </si>
  <si>
    <t>关于提前下达2021年医疗卫生省级财政补助资金的通知（省级）</t>
  </si>
  <si>
    <t>公共卫生服务补助资金（省级）</t>
  </si>
  <si>
    <t>赣市财社字[2021]25号</t>
  </si>
  <si>
    <t>关于下达2021年中央残疾人事业发展补助资金的通知</t>
  </si>
  <si>
    <t>残疾人事业发展补助资金</t>
  </si>
  <si>
    <t>民政局</t>
  </si>
  <si>
    <t>赣市财社字[2021]24号</t>
  </si>
  <si>
    <t>关于下达2021年困难群众救助补助资金预算的通知</t>
  </si>
  <si>
    <t>困难群众救助补助</t>
  </si>
  <si>
    <t>赣市财社字[2021]26号</t>
  </si>
  <si>
    <t>关于下达2021年城乡居民基本医疗保险补助的通知</t>
  </si>
  <si>
    <t>城乡居民基本医疗保险补助(省级)</t>
  </si>
  <si>
    <t>城乡居民基本医疗保险补助</t>
  </si>
  <si>
    <t>赣市财社字[2021]31号</t>
  </si>
  <si>
    <t>关于下达2021年医疗服务与保障能力提升补助资金(中医药事业传承与发展部分)的通知</t>
  </si>
  <si>
    <t>社保股小计</t>
  </si>
  <si>
    <t>小计</t>
  </si>
  <si>
    <t>预算股</t>
  </si>
  <si>
    <t>各预算单位</t>
  </si>
  <si>
    <t>赣财预指[2020]68号</t>
  </si>
  <si>
    <t>关于提前下达2021年县级基本财力保障机制奖补资金预算的通知</t>
  </si>
  <si>
    <t>“三保”支出</t>
  </si>
  <si>
    <t>经建股</t>
  </si>
  <si>
    <t>赣财预指[2020]84号</t>
  </si>
  <si>
    <t>关于提前下达2021年中央对
地方成品油税费改革转移支付预算的通知</t>
  </si>
  <si>
    <t>地方成品油税费改革转移支付</t>
  </si>
  <si>
    <t>预算股小计</t>
  </si>
  <si>
    <t>区住建局</t>
  </si>
  <si>
    <t>赣财综指[2020]9号</t>
  </si>
  <si>
    <t>关于提前下达2021年部分中央财政城镇保障性安居工程补助资金的通知</t>
  </si>
  <si>
    <t>中央财政城镇保障性安居工程专项资金</t>
  </si>
  <si>
    <t>赣市财综字[2021]8号</t>
  </si>
  <si>
    <t>关于下达2021年第一批保障性安居工程省级补助资金的通知(省级)</t>
  </si>
  <si>
    <t>中央财政城镇保障性安居工程专项资金(省级)</t>
  </si>
  <si>
    <t>赣市财综字[2021]10号</t>
  </si>
  <si>
    <t>关于下达2021年中央财政城镇保障性安居工程补助资金的通知</t>
  </si>
  <si>
    <t>经建股小计</t>
  </si>
  <si>
    <t>农业股</t>
  </si>
  <si>
    <t>区农业农村局</t>
  </si>
  <si>
    <t>赣财农指[2020]70号</t>
  </si>
  <si>
    <t>关于提前下达2021年农田建设补助资金预算的通知</t>
  </si>
  <si>
    <t>高标准农田补助</t>
  </si>
  <si>
    <t>赣财农指[2021]24号</t>
  </si>
  <si>
    <t>下达2021年省级整合用于高标准农田建设资金的通知</t>
  </si>
  <si>
    <t>赣财农指[2021]17号</t>
  </si>
  <si>
    <t>关于下达2021年农田建设补助资金的通知</t>
  </si>
  <si>
    <t>农业股小计</t>
  </si>
  <si>
    <t>扶贫股</t>
  </si>
  <si>
    <t>区扶贫办</t>
  </si>
  <si>
    <t>赣财社指[2020]100号</t>
  </si>
  <si>
    <t>关于提前下达2021年中央财政农村危房改造补助资金预算的通知</t>
  </si>
  <si>
    <t>2021年赣县区基础设施建设项目</t>
  </si>
  <si>
    <t>赣市财社字[2021]28</t>
  </si>
  <si>
    <t>关于下达2021年农村危房改造补助资金的通知</t>
  </si>
  <si>
    <t>扶贫股小计</t>
  </si>
  <si>
    <t>教科文股</t>
  </si>
  <si>
    <t>区教科体局</t>
  </si>
  <si>
    <t>赣财教指[2020]58号</t>
  </si>
  <si>
    <t>关于提前下达2021年学生资助补助经费预算的通知</t>
  </si>
  <si>
    <t>学生资助补助经费</t>
  </si>
  <si>
    <t>赣财教指[2020]51号</t>
  </si>
  <si>
    <t>关于提前下达2021年城乡义务教育补助经费预算的通知</t>
  </si>
  <si>
    <t>城乡义务教育补助经费
(补助到人)</t>
  </si>
  <si>
    <t>城乡义务教育补助经费（其他）</t>
  </si>
  <si>
    <t>关于提前下达2021年城乡义务教育补助经费预算的通知（省级）</t>
  </si>
  <si>
    <t>城乡义务教育补助经费（省级）</t>
  </si>
  <si>
    <t>赣财教指[2021]5号</t>
  </si>
  <si>
    <t>江西省财政厅关于下达2021年城乡义务教育补助经费的通知</t>
  </si>
  <si>
    <t>城乡义务教育补助经费</t>
  </si>
  <si>
    <t>赣财教指[2021]6号</t>
  </si>
  <si>
    <t>江西省财政厅关于下达2021年学生资助补助经费的通知</t>
  </si>
  <si>
    <t>江西省财政厅关于下达2021年学生资助补助经费的通知（省级）</t>
  </si>
  <si>
    <t>教科文股小计</t>
  </si>
  <si>
    <t>债务金融股</t>
  </si>
  <si>
    <t>赣财金指[2020]15号</t>
  </si>
  <si>
    <t>关于提前下达2021年普惠金融发展专项资金预算指标的通知</t>
  </si>
  <si>
    <t>2021年创业贷款贴息与奖补</t>
  </si>
  <si>
    <t>关于提前下达2021年普惠金融发展专项资金预算指标的通知（省级）</t>
  </si>
  <si>
    <t>2021年创业贷款贴息与奖补（省级）</t>
  </si>
  <si>
    <t>2021年预算</t>
  </si>
  <si>
    <t>赣县区2021年区级预算</t>
  </si>
  <si>
    <t>2021年创业贷款贴息与奖补（区级）</t>
  </si>
  <si>
    <t>债务金融股小计</t>
  </si>
  <si>
    <t>赣县区2021年参照直达资金支出进度表</t>
  </si>
  <si>
    <t>截止日期：2020年6月24日</t>
  </si>
  <si>
    <t>股室</t>
  </si>
  <si>
    <t>责任单位</t>
  </si>
  <si>
    <t>本级安排项目</t>
  </si>
  <si>
    <t>区林业局</t>
  </si>
  <si>
    <t>赣财资环指〔2020〕39号</t>
  </si>
  <si>
    <t>关于提前下达2021年中央财政林业草原生态保护恢复资金预算的通知</t>
  </si>
  <si>
    <t>林业草原生态保护恢复资金</t>
  </si>
  <si>
    <t>赣财扶指[2020]16号</t>
  </si>
  <si>
    <t>提前下达2021年大中型水库移民后期扶持资金预算</t>
  </si>
  <si>
    <t>2021年大中型水库移民后期扶持资金</t>
  </si>
  <si>
    <t>区职校</t>
  </si>
  <si>
    <t>赣财教指〔2020〕65号</t>
  </si>
  <si>
    <t>关于提前下达现代职业教育质量提升计划资金的通知</t>
  </si>
  <si>
    <t>现代职业教育质量提升计划资金</t>
  </si>
  <si>
    <t>2021年中央直达资金及省级对应安排资金项目情况表</t>
  </si>
  <si>
    <t>截止日期：2021/2/25</t>
  </si>
  <si>
    <t>中央直达资金项目</t>
  </si>
  <si>
    <t>省级对应安排资金项目</t>
  </si>
  <si>
    <t>纳入直达资金</t>
  </si>
  <si>
    <t>一、直达资金</t>
  </si>
  <si>
    <t>（一）一般性转移支付</t>
  </si>
  <si>
    <t>1.县级基本财力保障机制奖补资金</t>
  </si>
  <si>
    <t>2.生猪（牛羊）调出大县奖励资金</t>
  </si>
  <si>
    <t>-</t>
  </si>
  <si>
    <t>（二）共同财政事权转移支付</t>
  </si>
  <si>
    <t>3.城乡义务教育补助经费</t>
  </si>
  <si>
    <t>城乡义务教育省级补助资金</t>
  </si>
  <si>
    <t>4.学生资助补助经费</t>
  </si>
  <si>
    <t>学生资助省级补助经费</t>
  </si>
  <si>
    <t>5.支持地方高校改革发展资金</t>
  </si>
  <si>
    <t>对接中央支持高校改革发展资金</t>
  </si>
  <si>
    <t>6.就业补助资金</t>
  </si>
  <si>
    <t>7.基本养老金转移支付</t>
  </si>
  <si>
    <t>企业职工养老保险补助资金、城乡居民养老保险补助</t>
  </si>
  <si>
    <t>赣财社指[2020]72号
赣财社指[2020]78号</t>
  </si>
  <si>
    <t>8.困难群众救助补助资金</t>
  </si>
  <si>
    <t>困难群众救助补助资金</t>
  </si>
  <si>
    <t>9.残疾人事业发展补助资金</t>
  </si>
  <si>
    <t>残疾人事业专项</t>
  </si>
  <si>
    <t>10.优抚对象补助经费</t>
  </si>
  <si>
    <t>赣财社指[2020]81号</t>
  </si>
  <si>
    <t>11.城乡居民基本医疗保险补助</t>
  </si>
  <si>
    <t>赣财社指[2020]77号</t>
  </si>
  <si>
    <t>12.医疗救助补助资金</t>
  </si>
  <si>
    <t>城乡困难群众大病医疗救助</t>
  </si>
  <si>
    <t>13.基本公共卫生服务补助资金</t>
  </si>
  <si>
    <t>14.基本药物制度补助资金</t>
  </si>
  <si>
    <t>15.计划生育转移支付资金</t>
  </si>
  <si>
    <t>16.医疗服务与保障能力提升补助资金</t>
  </si>
  <si>
    <t>17.优抚对象医疗保障经费</t>
  </si>
  <si>
    <t>优抚对象医疗保障经费</t>
  </si>
  <si>
    <t>18.农田建设补助资金</t>
  </si>
  <si>
    <t>省级水利专项部分资金</t>
  </si>
  <si>
    <t>省级农业综合开发资金</t>
  </si>
  <si>
    <t>新增建设用地有偿使用费省级分成部分资金</t>
  </si>
  <si>
    <t>19.车辆购置税收入补助地方资金</t>
  </si>
  <si>
    <t>20.渔业发展与船舶报废拆解更新补助资金</t>
  </si>
  <si>
    <t>21.成品油税费改革转移支付</t>
  </si>
  <si>
    <t>22.海洋生态保护修复资金</t>
  </si>
  <si>
    <t>23.中央财政城镇保障性安居工程补助资金</t>
  </si>
  <si>
    <t>保障性安居工程省级补助资金</t>
  </si>
  <si>
    <t>24.农村危房改造补助资金</t>
  </si>
  <si>
    <t>农村危房改造补助资金</t>
  </si>
  <si>
    <t>（三）专项转移支付</t>
  </si>
  <si>
    <t>25.普惠金融发展专项资金</t>
  </si>
  <si>
    <t>普惠金融发展专项资金</t>
  </si>
  <si>
    <t>26.雄安新区建设发展综合财力补助</t>
  </si>
  <si>
    <t>27.支持海南全面深化改革开放综合财力补助</t>
  </si>
  <si>
    <t>28.符合条件的基建支出</t>
  </si>
  <si>
    <t>二、参照直达资金</t>
  </si>
  <si>
    <t>（一）中央对地方转移支付</t>
  </si>
  <si>
    <t>1.林业草原生态保护恢复资金</t>
  </si>
  <si>
    <t>赣财资环指[2020]39号</t>
  </si>
  <si>
    <t>2.土壤污染防治专项资金</t>
  </si>
  <si>
    <t>3.中小企业发展专项资金</t>
  </si>
  <si>
    <t>4.服务业发展资金</t>
  </si>
  <si>
    <t>5.城市管网及污水治理补助资金-中西部管网提质增效</t>
  </si>
  <si>
    <t>6.现代职业教育质量提升计划资金</t>
  </si>
  <si>
    <t>赣财教指[2020]65号</t>
  </si>
  <si>
    <t>7.大中型水库移民后期扶持资金</t>
  </si>
  <si>
    <t>（二）其他资金</t>
  </si>
  <si>
    <t>8.企业职工基本养老保险中央调剂资金</t>
  </si>
  <si>
    <t>9.从失业保险基金提取的职业技能提升行动资金</t>
  </si>
  <si>
    <t>赣县区2020年抗疫特别国债资金支出台账</t>
  </si>
  <si>
    <t>截止2020年12月31日</t>
  </si>
  <si>
    <t>资金名称</t>
  </si>
  <si>
    <t>收到调拨资金</t>
  </si>
  <si>
    <t>资金类别</t>
  </si>
  <si>
    <t>业务股室</t>
  </si>
  <si>
    <t>项目金额</t>
  </si>
  <si>
    <t>支出资金</t>
  </si>
  <si>
    <t>支出率</t>
  </si>
  <si>
    <t>江西省财政厅关于下达2020年县级基本财力保障机制奖补资金的通知</t>
  </si>
  <si>
    <t>赣财预指〔2020〕19号</t>
  </si>
  <si>
    <t>01002正常转移支付</t>
  </si>
  <si>
    <t>江西省财政厅关于下达2020年均衡性转移支付增量资金的通知</t>
  </si>
  <si>
    <t>赣财预指〔2020〕20号</t>
  </si>
  <si>
    <t>江西省财政厅关于下达2020年革命老区转移支付资金的通知</t>
  </si>
  <si>
    <t>赣财预指〔2020〕21号</t>
  </si>
  <si>
    <t>革命老区转移支付资金</t>
  </si>
  <si>
    <t>区城投公司</t>
  </si>
  <si>
    <t>江西省财政厅关于下达2020年特殊转移支付有关资金预算的通知</t>
  </si>
  <si>
    <t>赣财预指〔2020〕24号</t>
  </si>
  <si>
    <t>01003特殊转移支付</t>
  </si>
  <si>
    <t>行政事业单位养老保险配套</t>
  </si>
  <si>
    <t>区社保局</t>
  </si>
  <si>
    <t>江西省财政厅关于预拨2020年度新型冠状病毒感染的肺炎疫情防控中央补助资金的通知</t>
  </si>
  <si>
    <t>赣财社指〔2020〕1号</t>
  </si>
  <si>
    <t>公共卫生服务</t>
  </si>
  <si>
    <t>江西省财政厅关于预拨2020年度新型冠状病毒感染的肺炎疫情防控补助资金（第二批）的通知</t>
  </si>
  <si>
    <t>赣财社指〔2020〕4号</t>
  </si>
  <si>
    <t>江西省财政厅 江西省民政厅 江西省退役军人事务厅关于下达2020年困难群众救助补助资金预算的通知</t>
  </si>
  <si>
    <t>赣财社指〔2020〕9号</t>
  </si>
  <si>
    <t>江西省财政厅 江西省卫生健康委关于将2020年基本公共卫生服务补助资金（增量部分）纳入直达资金管理的通知</t>
  </si>
  <si>
    <t>赣财社指〔2020〕22号</t>
  </si>
  <si>
    <t>基本公共卫生服务</t>
  </si>
  <si>
    <t>江西省财政厅 江西省民政厅 江西省退役军人事务厅关于下达2020年中央财政困难群众救助补助资金预算（第二批）的通知</t>
  </si>
  <si>
    <t>赣财社指〔2020〕23号</t>
  </si>
  <si>
    <t>江西省财政厅 江西省医疗保障局关于下达2020年城乡居民医保和城乡医疗救助补助中央直达资金的通知</t>
  </si>
  <si>
    <t>赣财社指〔2020〕24号</t>
  </si>
  <si>
    <t>江西省财政厅 江西省人力资源和社会保障厅关于下达2020年养老保险中央转移支付直达资金的通知</t>
  </si>
  <si>
    <t>赣财社指〔2020〕25号</t>
  </si>
  <si>
    <t>企业职工养老保险</t>
  </si>
  <si>
    <t>城乡居民养老保险</t>
  </si>
  <si>
    <t>机关事业单位养老保险</t>
  </si>
  <si>
    <t>关于下达新冠肺炎疫情防控补助结算资金的通知</t>
  </si>
  <si>
    <t>赣财社指〔2020〕27号</t>
  </si>
  <si>
    <t>疫情防控专项资金</t>
  </si>
  <si>
    <t>江西省财政厅关于下达2020年城乡义务教育补助经费（中央财政直达基层资金）的通知</t>
  </si>
  <si>
    <t>赣财教指〔2020〕15号</t>
  </si>
  <si>
    <t>江西省关于下达疫情防控重点保障企业优惠贷款中央贴息资金预算的通知</t>
  </si>
  <si>
    <t>赣财金指〔2020〕3号</t>
  </si>
  <si>
    <t>疫情防控重点保障企业优惠贷款中央贴息</t>
  </si>
  <si>
    <t>区工信局</t>
  </si>
  <si>
    <t>江西省财政厅关于2020年中央财政专项扶贫资金（增量部分）纳入直达资金管理的通知</t>
  </si>
  <si>
    <t>赣财扶指〔2020〕9号</t>
  </si>
  <si>
    <t>2020年产业奖补项目</t>
  </si>
  <si>
    <t>江西省财政厅关于下达支持应急物资保障体系建设补助资金预算的通知</t>
  </si>
  <si>
    <t>赣财建指〔2020〕89号</t>
  </si>
  <si>
    <t>应急物资保障体系建设项目</t>
  </si>
  <si>
    <t>关于下达2020年公共卫生体系建设和重大疫情防控救治体系建设中央补助资金的通知</t>
  </si>
  <si>
    <t>赣财社指〔2020〕34号</t>
  </si>
  <si>
    <t>公共卫生体系建设和重大疫情防控救治体系建设项目</t>
  </si>
  <si>
    <t>关于下达2020年城乡居民基本养老保险中央财政补助资金的通知</t>
  </si>
  <si>
    <t>赣财社指〔2020〕43号</t>
  </si>
  <si>
    <t>赣市财社指〔2020〕74号</t>
  </si>
  <si>
    <t>关于下达2020年中央财政困难群众救助补助资金预算（第三批）的通知</t>
  </si>
  <si>
    <t>赣财社指〔2020〕105号</t>
  </si>
  <si>
    <t>关于下达新冠肺炎防控补助结算直达资金 (第二批)的通知</t>
  </si>
  <si>
    <t>赣财社指〔2020〕106号</t>
  </si>
  <si>
    <t>江西省财政厅关于下达2020年抗疫特别国债支出预算的通知</t>
  </si>
  <si>
    <t>赣财预指〔2020〕23号</t>
  </si>
  <si>
    <t>01004抗疫特别国债</t>
  </si>
  <si>
    <t>疫情防控重点保障企业优惠贷款区财政贴息资金</t>
  </si>
  <si>
    <t>抗疫相关支出</t>
  </si>
  <si>
    <t>工交股</t>
  </si>
  <si>
    <t>2019年度工业企业电价补助资金</t>
  </si>
  <si>
    <t>行政政法股</t>
  </si>
  <si>
    <t>乡镇农贸市场改造项目</t>
  </si>
  <si>
    <t>区市管局</t>
  </si>
  <si>
    <t>基础设施项目</t>
  </si>
  <si>
    <t>疫情禁食人工繁育野生动物处置补助</t>
  </si>
  <si>
    <t>疫情稻谷种植、农机购置补贴等</t>
  </si>
  <si>
    <t>赣县区五云镇等九个乡镇污水处理设施项目</t>
  </si>
  <si>
    <t>洋塘大道建设项目</t>
  </si>
  <si>
    <t>区交通局</t>
  </si>
  <si>
    <t>长江经济带水质自动监测站建设项目</t>
  </si>
  <si>
    <t>区环保局</t>
  </si>
  <si>
    <t>入河排污口监测预警平台建设项目</t>
  </si>
  <si>
    <t>赣县粮食储备库项目（一期）</t>
  </si>
  <si>
    <t>区粮食流通服务中心</t>
  </si>
  <si>
    <t>储潭小区基础设施项目</t>
  </si>
  <si>
    <t>赣县北站站前广场项目工程</t>
  </si>
  <si>
    <t>内环快速互通口安置区道路工程</t>
  </si>
  <si>
    <t>新建城乡公益性骨灰堂（公墓）项目</t>
  </si>
  <si>
    <t>改造提升乡镇公益性墓地项目</t>
  </si>
  <si>
    <t>疾病预防控制中心病毒核酸检验实验室改造项目</t>
  </si>
  <si>
    <t>区卫健委
区疾控中心</t>
  </si>
  <si>
    <t>赣县中医院医疗设备采购项目</t>
  </si>
  <si>
    <t>劳动力外出务工交通补贴</t>
  </si>
  <si>
    <t>区就业局</t>
  </si>
  <si>
    <t>城乡居民养老保险资金</t>
  </si>
  <si>
    <t>区农保局</t>
  </si>
  <si>
    <t>残疾人二项补贴</t>
  </si>
  <si>
    <t>区残联
区民政局</t>
  </si>
  <si>
    <t>经济困难的高龄失能老年人补贴</t>
  </si>
  <si>
    <t>养老服务机构运营补贴</t>
  </si>
  <si>
    <t>养老服务补贴</t>
  </si>
  <si>
    <t>贫困人口基本医保费</t>
  </si>
  <si>
    <t>高龄老人补贴</t>
  </si>
  <si>
    <t>农村离任两老人员生活补助</t>
  </si>
  <si>
    <t>困难群众临时价格补贴</t>
  </si>
  <si>
    <t>赣县区2020年直达资金支出台账</t>
  </si>
  <si>
    <t>截止日期：2020年2月4日</t>
  </si>
  <si>
    <t>2020年本级安排项目</t>
  </si>
  <si>
    <t>2021年结转金额</t>
  </si>
  <si>
    <t>2020年城乡义务教育补助经费（中央财政直达基层资金）</t>
  </si>
  <si>
    <t>江西省财政厅关于提前下达2021年学生资助补助经费预算的通知</t>
  </si>
  <si>
    <t>赣财教指〔2020〕58号</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</si>
</sst>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176" formatCode="0.00_);[Red]\(0.00\)"/>
    <numFmt numFmtId="43" formatCode="_ * #,##0.00_ ;_ * \-#,##0.00_ ;_ * &quot;-&quot;??_ ;_ @_ "/>
    <numFmt numFmtId="177" formatCode="0.00_ "/>
    <numFmt numFmtId="178" formatCode="0.000_);[Red]\(0.000\)"/>
  </numFmts>
  <fonts count="41">
    <font>
      <sz val="11"/>
      <color theme="1"/>
      <name val="宋体"/>
      <charset val="134"/>
      <scheme val="minor"/>
    </font>
    <font>
      <b/>
      <sz val="20"/>
      <color theme="1"/>
      <name val="黑体"/>
      <charset val="134"/>
    </font>
    <font>
      <b/>
      <sz val="18"/>
      <color theme="1"/>
      <name val="宋体"/>
      <charset val="134"/>
    </font>
    <font>
      <b/>
      <sz val="10"/>
      <color theme="1"/>
      <name val="宋体"/>
      <charset val="134"/>
    </font>
    <font>
      <b/>
      <sz val="11"/>
      <color theme="1"/>
      <name val="仿宋"/>
      <charset val="134"/>
    </font>
    <font>
      <sz val="11"/>
      <color theme="1"/>
      <name val="仿宋"/>
      <charset val="134"/>
    </font>
    <font>
      <sz val="11"/>
      <name val="仿宋"/>
      <charset val="134"/>
    </font>
    <font>
      <b/>
      <sz val="11"/>
      <color theme="1"/>
      <name val="宋体"/>
      <charset val="134"/>
      <scheme val="minor"/>
    </font>
    <font>
      <b/>
      <sz val="18"/>
      <name val="仿宋"/>
      <charset val="134"/>
    </font>
    <font>
      <b/>
      <sz val="11"/>
      <name val="仿宋"/>
      <charset val="134"/>
    </font>
    <font>
      <b/>
      <sz val="11"/>
      <name val="宋体"/>
      <charset val="134"/>
    </font>
    <font>
      <b/>
      <sz val="9"/>
      <name val="宋体"/>
      <charset val="134"/>
    </font>
    <font>
      <b/>
      <sz val="9"/>
      <name val="楷体_GB2312"/>
      <charset val="134"/>
    </font>
    <font>
      <sz val="9"/>
      <color theme="1"/>
      <name val="仿宋"/>
      <charset val="134"/>
    </font>
    <font>
      <sz val="9"/>
      <name val="仿宋"/>
      <charset val="134"/>
    </font>
    <font>
      <sz val="11"/>
      <color indexed="8"/>
      <name val="仿宋"/>
      <charset val="134"/>
    </font>
    <font>
      <b/>
      <sz val="18"/>
      <color indexed="8"/>
      <name val="仿宋"/>
      <charset val="134"/>
    </font>
    <font>
      <b/>
      <sz val="11"/>
      <color indexed="8"/>
      <name val="仿宋"/>
      <charset val="134"/>
    </font>
    <font>
      <b/>
      <sz val="12"/>
      <color theme="1"/>
      <name val="仿宋"/>
      <charset val="134"/>
    </font>
    <font>
      <b/>
      <sz val="12"/>
      <color theme="1"/>
      <name val="宋体"/>
      <charset val="134"/>
      <scheme val="minor"/>
    </font>
    <font>
      <sz val="20"/>
      <color theme="1"/>
      <name val="方正小标宋简体"/>
      <charset val="134"/>
    </font>
    <font>
      <b/>
      <sz val="15"/>
      <color theme="3"/>
      <name val="宋体"/>
      <charset val="134"/>
      <scheme val="minor"/>
    </font>
    <font>
      <b/>
      <sz val="11"/>
      <color theme="3"/>
      <name val="宋体"/>
      <charset val="134"/>
      <scheme val="minor"/>
    </font>
    <font>
      <sz val="11"/>
      <color theme="1"/>
      <name val="宋体"/>
      <charset val="0"/>
      <scheme val="minor"/>
    </font>
    <font>
      <sz val="11"/>
      <color rgb="FF9C6500"/>
      <name val="宋体"/>
      <charset val="0"/>
      <scheme val="minor"/>
    </font>
    <font>
      <b/>
      <sz val="11"/>
      <color rgb="FF3F3F3F"/>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u/>
      <sz val="11"/>
      <color rgb="FF0000FF"/>
      <name val="宋体"/>
      <charset val="0"/>
      <scheme val="minor"/>
    </font>
    <font>
      <sz val="11"/>
      <color rgb="FFFF0000"/>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sz val="12"/>
      <name val="宋体"/>
      <charset val="134"/>
    </font>
  </fonts>
  <fills count="35">
    <fill>
      <patternFill patternType="none"/>
    </fill>
    <fill>
      <patternFill patternType="gray125"/>
    </fill>
    <fill>
      <patternFill patternType="solid">
        <fgColor theme="8" tint="0.6"/>
        <bgColor indexed="64"/>
      </patternFill>
    </fill>
    <fill>
      <patternFill patternType="solid">
        <fgColor rgb="FFFF0000"/>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3" fillId="13" borderId="0" applyNumberFormat="0" applyBorder="0" applyAlignment="0" applyProtection="0">
      <alignment vertical="center"/>
    </xf>
    <xf numFmtId="0" fontId="31" fillId="17"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9" borderId="0" applyNumberFormat="0" applyBorder="0" applyAlignment="0" applyProtection="0">
      <alignment vertical="center"/>
    </xf>
    <xf numFmtId="0" fontId="28" fillId="15" borderId="0" applyNumberFormat="0" applyBorder="0" applyAlignment="0" applyProtection="0">
      <alignment vertical="center"/>
    </xf>
    <xf numFmtId="43" fontId="0" fillId="0" borderId="0" applyFont="0" applyFill="0" applyBorder="0" applyAlignment="0" applyProtection="0">
      <alignment vertical="center"/>
    </xf>
    <xf numFmtId="0" fontId="26" fillId="9"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4" borderId="12" applyNumberFormat="0" applyFont="0" applyAlignment="0" applyProtection="0">
      <alignment vertical="center"/>
    </xf>
    <xf numFmtId="0" fontId="26" fillId="21" borderId="0" applyNumberFormat="0" applyBorder="0" applyAlignment="0" applyProtection="0">
      <alignment vertical="center"/>
    </xf>
    <xf numFmtId="0" fontId="2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1" fillId="0" borderId="10" applyNumberFormat="0" applyFill="0" applyAlignment="0" applyProtection="0">
      <alignment vertical="center"/>
    </xf>
    <xf numFmtId="0" fontId="40" fillId="0" borderId="0">
      <alignment vertical="center"/>
    </xf>
    <xf numFmtId="0" fontId="32" fillId="0" borderId="10" applyNumberFormat="0" applyFill="0" applyAlignment="0" applyProtection="0">
      <alignment vertical="center"/>
    </xf>
    <xf numFmtId="0" fontId="26" fillId="12" borderId="0" applyNumberFormat="0" applyBorder="0" applyAlignment="0" applyProtection="0">
      <alignment vertical="center"/>
    </xf>
    <xf numFmtId="0" fontId="22" fillId="0" borderId="11" applyNumberFormat="0" applyFill="0" applyAlignment="0" applyProtection="0">
      <alignment vertical="center"/>
    </xf>
    <xf numFmtId="0" fontId="26" fillId="11" borderId="0" applyNumberFormat="0" applyBorder="0" applyAlignment="0" applyProtection="0">
      <alignment vertical="center"/>
    </xf>
    <xf numFmtId="0" fontId="25" fillId="8" borderId="13" applyNumberFormat="0" applyAlignment="0" applyProtection="0">
      <alignment vertical="center"/>
    </xf>
    <xf numFmtId="0" fontId="34" fillId="8" borderId="15" applyNumberFormat="0" applyAlignment="0" applyProtection="0">
      <alignment vertical="center"/>
    </xf>
    <xf numFmtId="0" fontId="29" fillId="16" borderId="14" applyNumberFormat="0" applyAlignment="0" applyProtection="0">
      <alignment vertical="center"/>
    </xf>
    <xf numFmtId="0" fontId="23" fillId="25" borderId="0" applyNumberFormat="0" applyBorder="0" applyAlignment="0" applyProtection="0">
      <alignment vertical="center"/>
    </xf>
    <xf numFmtId="0" fontId="26" fillId="14" borderId="0" applyNumberFormat="0" applyBorder="0" applyAlignment="0" applyProtection="0">
      <alignment vertical="center"/>
    </xf>
    <xf numFmtId="0" fontId="37" fillId="0" borderId="16" applyNumberFormat="0" applyFill="0" applyAlignment="0" applyProtection="0">
      <alignment vertical="center"/>
    </xf>
    <xf numFmtId="0" fontId="38" fillId="0" borderId="17" applyNumberFormat="0" applyFill="0" applyAlignment="0" applyProtection="0">
      <alignment vertical="center"/>
    </xf>
    <xf numFmtId="0" fontId="27" fillId="10" borderId="0" applyNumberFormat="0" applyBorder="0" applyAlignment="0" applyProtection="0">
      <alignment vertical="center"/>
    </xf>
    <xf numFmtId="0" fontId="24" fillId="7" borderId="0" applyNumberFormat="0" applyBorder="0" applyAlignment="0" applyProtection="0">
      <alignment vertical="center"/>
    </xf>
    <xf numFmtId="0" fontId="23" fillId="24" borderId="0" applyNumberFormat="0" applyBorder="0" applyAlignment="0" applyProtection="0">
      <alignment vertical="center"/>
    </xf>
    <xf numFmtId="0" fontId="26" fillId="27" borderId="0" applyNumberFormat="0" applyBorder="0" applyAlignment="0" applyProtection="0">
      <alignment vertical="center"/>
    </xf>
    <xf numFmtId="0" fontId="23" fillId="20" borderId="0" applyNumberFormat="0" applyBorder="0" applyAlignment="0" applyProtection="0">
      <alignment vertical="center"/>
    </xf>
    <xf numFmtId="0" fontId="23" fillId="6" borderId="0" applyNumberFormat="0" applyBorder="0" applyAlignment="0" applyProtection="0">
      <alignment vertical="center"/>
    </xf>
    <xf numFmtId="0" fontId="23" fillId="23" borderId="0" applyNumberFormat="0" applyBorder="0" applyAlignment="0" applyProtection="0">
      <alignment vertical="center"/>
    </xf>
    <xf numFmtId="0" fontId="23" fillId="29" borderId="0" applyNumberFormat="0" applyBorder="0" applyAlignment="0" applyProtection="0">
      <alignment vertical="center"/>
    </xf>
    <xf numFmtId="0" fontId="26" fillId="22" borderId="0" applyNumberFormat="0" applyBorder="0" applyAlignment="0" applyProtection="0">
      <alignment vertical="center"/>
    </xf>
    <xf numFmtId="0" fontId="26" fillId="26" borderId="0" applyNumberFormat="0" applyBorder="0" applyAlignment="0" applyProtection="0">
      <alignment vertical="center"/>
    </xf>
    <xf numFmtId="0" fontId="23" fillId="30" borderId="0" applyNumberFormat="0" applyBorder="0" applyAlignment="0" applyProtection="0">
      <alignment vertical="center"/>
    </xf>
    <xf numFmtId="0" fontId="23" fillId="5" borderId="0" applyNumberFormat="0" applyBorder="0" applyAlignment="0" applyProtection="0">
      <alignment vertical="center"/>
    </xf>
    <xf numFmtId="0" fontId="26" fillId="18" borderId="0" applyNumberFormat="0" applyBorder="0" applyAlignment="0" applyProtection="0">
      <alignment vertical="center"/>
    </xf>
    <xf numFmtId="0" fontId="23" fillId="28"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40" fillId="0" borderId="0">
      <alignment vertical="center"/>
    </xf>
    <xf numFmtId="0" fontId="23" fillId="33" borderId="0" applyNumberFormat="0" applyBorder="0" applyAlignment="0" applyProtection="0">
      <alignment vertical="center"/>
    </xf>
    <xf numFmtId="0" fontId="26" fillId="34" borderId="0" applyNumberFormat="0" applyBorder="0" applyAlignment="0" applyProtection="0">
      <alignment vertical="center"/>
    </xf>
    <xf numFmtId="0" fontId="40" fillId="0" borderId="0"/>
    <xf numFmtId="0" fontId="40" fillId="0" borderId="0">
      <alignment vertical="center"/>
    </xf>
  </cellStyleXfs>
  <cellXfs count="109">
    <xf numFmtId="0" fontId="0" fillId="0" borderId="0" xfId="0">
      <alignment vertical="center"/>
    </xf>
    <xf numFmtId="0" fontId="0"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176" fontId="4" fillId="0" borderId="2"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176" fontId="4" fillId="0" borderId="3"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51"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0" fillId="0" borderId="0" xfId="0" applyFill="1" applyAlignment="1"/>
    <xf numFmtId="178" fontId="0" fillId="0" borderId="0" xfId="0" applyNumberFormat="1" applyFill="1" applyAlignment="1"/>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51" applyFont="1" applyFill="1" applyBorder="1" applyAlignment="1">
      <alignment horizontal="center" vertical="center" wrapText="1"/>
    </xf>
    <xf numFmtId="176" fontId="12" fillId="0" borderId="2" xfId="51"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11" fillId="0" borderId="2" xfId="0" applyFont="1" applyFill="1" applyBorder="1" applyAlignment="1">
      <alignment vertical="center" wrapText="1"/>
    </xf>
    <xf numFmtId="178" fontId="11" fillId="0" borderId="2" xfId="0" applyNumberFormat="1" applyFont="1" applyFill="1" applyBorder="1" applyAlignment="1">
      <alignment horizontal="left" vertical="center" wrapText="1"/>
    </xf>
    <xf numFmtId="176" fontId="11" fillId="0" borderId="2" xfId="0" applyNumberFormat="1"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2" xfId="51" applyFont="1" applyFill="1" applyBorder="1" applyAlignment="1">
      <alignment horizontal="center" vertical="center" wrapText="1"/>
    </xf>
    <xf numFmtId="176" fontId="13" fillId="0" borderId="2" xfId="51"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xf numFmtId="177" fontId="13" fillId="0" borderId="3" xfId="0" applyNumberFormat="1" applyFont="1" applyFill="1" applyBorder="1" applyAlignment="1">
      <alignment horizontal="center" vertical="center" wrapText="1"/>
    </xf>
    <xf numFmtId="177" fontId="13" fillId="0" borderId="4"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176" fontId="13" fillId="0" borderId="3" xfId="51"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176" fontId="13" fillId="0" borderId="4" xfId="51" applyNumberFormat="1" applyFont="1" applyFill="1" applyBorder="1" applyAlignment="1">
      <alignment horizontal="center" vertical="center" wrapText="1"/>
    </xf>
    <xf numFmtId="176" fontId="13" fillId="0" borderId="9" xfId="51"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176" fontId="13"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9" fillId="0" borderId="0" xfId="0" applyFont="1" applyFill="1" applyAlignment="1">
      <alignment horizontal="right" vertical="center" wrapText="1"/>
    </xf>
    <xf numFmtId="10" fontId="4" fillId="0" borderId="2" xfId="11" applyNumberFormat="1"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10" fontId="13" fillId="0" borderId="2" xfId="11" applyNumberFormat="1" applyFont="1" applyFill="1" applyBorder="1" applyAlignment="1">
      <alignment horizontal="center" vertical="center" wrapText="1"/>
    </xf>
    <xf numFmtId="176" fontId="13" fillId="2" borderId="2" xfId="51" applyNumberFormat="1" applyFont="1" applyFill="1" applyBorder="1" applyAlignment="1">
      <alignment horizontal="center" vertical="center" wrapText="1"/>
    </xf>
    <xf numFmtId="10" fontId="13" fillId="2" borderId="2" xfId="11" applyNumberFormat="1" applyFont="1" applyFill="1" applyBorder="1" applyAlignment="1">
      <alignment horizontal="center" vertical="center" wrapText="1"/>
    </xf>
    <xf numFmtId="0" fontId="0" fillId="0" borderId="0" xfId="0" applyFill="1" applyAlignment="1">
      <alignment horizontal="center" vertical="center"/>
    </xf>
    <xf numFmtId="176" fontId="14" fillId="2" borderId="2" xfId="0" applyNumberFormat="1" applyFont="1" applyFill="1" applyBorder="1" applyAlignment="1">
      <alignment horizontal="center" vertical="center" wrapText="1"/>
    </xf>
    <xf numFmtId="177" fontId="13" fillId="2"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15"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49" fontId="6" fillId="0" borderId="2" xfId="51" applyNumberFormat="1" applyFont="1" applyFill="1" applyBorder="1" applyAlignment="1">
      <alignment horizontal="left" vertical="center" wrapText="1" indent="1"/>
    </xf>
    <xf numFmtId="49" fontId="6" fillId="0" borderId="3" xfId="51" applyNumberFormat="1" applyFont="1" applyFill="1" applyBorder="1" applyAlignment="1">
      <alignment horizontal="left" vertical="center" wrapText="1" indent="1"/>
    </xf>
    <xf numFmtId="0" fontId="15" fillId="0" borderId="3" xfId="0" applyFont="1" applyFill="1" applyBorder="1" applyAlignment="1">
      <alignment horizontal="center" vertical="center" wrapText="1"/>
    </xf>
    <xf numFmtId="0" fontId="15" fillId="0" borderId="9" xfId="0" applyFont="1" applyFill="1" applyBorder="1" applyAlignment="1">
      <alignment horizontal="left" vertical="center" wrapText="1" indent="1"/>
    </xf>
    <xf numFmtId="0" fontId="15" fillId="0" borderId="9" xfId="0" applyFont="1" applyFill="1" applyBorder="1" applyAlignment="1">
      <alignment horizontal="center" vertical="center" wrapText="1"/>
    </xf>
    <xf numFmtId="0" fontId="15" fillId="0" borderId="4" xfId="0" applyFont="1" applyFill="1" applyBorder="1" applyAlignment="1">
      <alignment horizontal="left" vertical="center" wrapText="1" indent="1"/>
    </xf>
    <xf numFmtId="0" fontId="15" fillId="0" borderId="4"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176" fontId="18" fillId="0" borderId="2" xfId="0" applyNumberFormat="1"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176" fontId="18" fillId="0" borderId="3" xfId="0" applyNumberFormat="1" applyFont="1" applyFill="1" applyBorder="1" applyAlignment="1">
      <alignment horizontal="center" vertical="center"/>
    </xf>
    <xf numFmtId="0" fontId="18" fillId="0" borderId="1" xfId="0" applyFont="1" applyFill="1" applyBorder="1" applyAlignment="1">
      <alignment horizontal="right" vertical="center"/>
    </xf>
    <xf numFmtId="10" fontId="18" fillId="0" borderId="3"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10" fontId="18" fillId="0" borderId="4" xfId="0" applyNumberFormat="1" applyFont="1" applyFill="1" applyBorder="1" applyAlignment="1">
      <alignment horizontal="center" vertical="center"/>
    </xf>
    <xf numFmtId="0" fontId="19" fillId="0" borderId="2" xfId="0" applyFont="1" applyFill="1" applyBorder="1" applyAlignment="1">
      <alignment horizontal="center" vertical="center"/>
    </xf>
    <xf numFmtId="10" fontId="5" fillId="0" borderId="2" xfId="0" applyNumberFormat="1"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20"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right" vertical="center" wrapText="1"/>
    </xf>
    <xf numFmtId="0" fontId="0" fillId="0" borderId="2"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76835</xdr:colOff>
      <xdr:row>38</xdr:row>
      <xdr:rowOff>358140</xdr:rowOff>
    </xdr:from>
    <xdr:to>
      <xdr:col>1</xdr:col>
      <xdr:colOff>2459355</xdr:colOff>
      <xdr:row>39</xdr:row>
      <xdr:rowOff>275590</xdr:rowOff>
    </xdr:to>
    <xdr:grpSp>
      <xdr:nvGrpSpPr>
        <xdr:cNvPr id="2" name="Group 109"/>
        <xdr:cNvGrpSpPr/>
      </xdr:nvGrpSpPr>
      <xdr:grpSpPr>
        <a:xfrm>
          <a:off x="2675890" y="14975840"/>
          <a:ext cx="2382520" cy="285750"/>
          <a:chOff x="0" y="0"/>
          <a:chExt cx="2988879" cy="282465"/>
        </a:xfrm>
      </xdr:grpSpPr>
      <xdr:cxnSp>
        <xdr:nvCxnSpPr>
          <xdr:cNvPr id="3" name="直接连接符 31"/>
          <xdr:cNvCxnSpPr/>
        </xdr:nvCxnSpPr>
        <xdr:spPr>
          <a:xfrm>
            <a:off x="0" y="0"/>
            <a:ext cx="2979360" cy="282465"/>
          </a:xfrm>
          <a:prstGeom prst="line">
            <a:avLst/>
          </a:prstGeom>
          <a:ln w="6350" cap="flat" cmpd="sng">
            <a:solidFill>
              <a:srgbClr val="5B9BD5"/>
            </a:solidFill>
            <a:prstDash val="solid"/>
            <a:round/>
            <a:headEnd type="none" w="med" len="med"/>
            <a:tailEnd type="none" w="med" len="med"/>
          </a:ln>
        </xdr:spPr>
      </xdr:cxnSp>
      <xdr:cxnSp>
        <xdr:nvCxnSpPr>
          <xdr:cNvPr id="4" name="直接连接符 33"/>
          <xdr:cNvCxnSpPr/>
        </xdr:nvCxnSpPr>
        <xdr:spPr>
          <a:xfrm flipV="1">
            <a:off x="0" y="9416"/>
            <a:ext cx="2988879" cy="273050"/>
          </a:xfrm>
          <a:prstGeom prst="line">
            <a:avLst/>
          </a:prstGeom>
          <a:ln w="6350" cap="flat" cmpd="sng">
            <a:solidFill>
              <a:srgbClr val="5B9BD5"/>
            </a:solidFill>
            <a:prstDash val="solid"/>
            <a:round/>
            <a:headEnd type="none" w="med" len="med"/>
            <a:tailEnd type="none" w="med" len="med"/>
          </a:ln>
        </xdr:spPr>
      </xdr:cxnSp>
    </xdr:grpSp>
    <xdr:clientData/>
  </xdr:twoCellAnchor>
  <xdr:twoCellAnchor>
    <xdr:from>
      <xdr:col>1</xdr:col>
      <xdr:colOff>7620</xdr:colOff>
      <xdr:row>40</xdr:row>
      <xdr:rowOff>37465</xdr:rowOff>
    </xdr:from>
    <xdr:to>
      <xdr:col>1</xdr:col>
      <xdr:colOff>2523490</xdr:colOff>
      <xdr:row>40</xdr:row>
      <xdr:rowOff>276225</xdr:rowOff>
    </xdr:to>
    <xdr:grpSp>
      <xdr:nvGrpSpPr>
        <xdr:cNvPr id="5" name="Group 110"/>
        <xdr:cNvGrpSpPr/>
      </xdr:nvGrpSpPr>
      <xdr:grpSpPr>
        <a:xfrm>
          <a:off x="2606675" y="15493365"/>
          <a:ext cx="2515870" cy="238760"/>
          <a:chOff x="0" y="0"/>
          <a:chExt cx="2988879" cy="282465"/>
        </a:xfrm>
      </xdr:grpSpPr>
      <xdr:cxnSp>
        <xdr:nvCxnSpPr>
          <xdr:cNvPr id="6" name="直接连接符 35"/>
          <xdr:cNvCxnSpPr/>
        </xdr:nvCxnSpPr>
        <xdr:spPr>
          <a:xfrm>
            <a:off x="0" y="0"/>
            <a:ext cx="2979360" cy="282465"/>
          </a:xfrm>
          <a:prstGeom prst="line">
            <a:avLst/>
          </a:prstGeom>
          <a:ln w="6350" cap="flat" cmpd="sng">
            <a:solidFill>
              <a:srgbClr val="5B9BD5"/>
            </a:solidFill>
            <a:prstDash val="solid"/>
            <a:round/>
            <a:headEnd type="none" w="med" len="med"/>
            <a:tailEnd type="none" w="med" len="med"/>
          </a:ln>
        </xdr:spPr>
      </xdr:cxnSp>
      <xdr:cxnSp>
        <xdr:nvCxnSpPr>
          <xdr:cNvPr id="7" name="直接连接符 36"/>
          <xdr:cNvCxnSpPr/>
        </xdr:nvCxnSpPr>
        <xdr:spPr>
          <a:xfrm flipV="1">
            <a:off x="0" y="9416"/>
            <a:ext cx="2988879" cy="273050"/>
          </a:xfrm>
          <a:prstGeom prst="line">
            <a:avLst/>
          </a:prstGeom>
          <a:ln w="6350" cap="flat" cmpd="sng">
            <a:solidFill>
              <a:srgbClr val="5B9BD5"/>
            </a:solidFill>
            <a:prstDash val="solid"/>
            <a:round/>
            <a:headEnd type="none" w="med" len="med"/>
            <a:tailEnd type="none" w="med" len="med"/>
          </a:ln>
        </xdr:spPr>
      </xdr:cxnSp>
    </xdr:grpSp>
    <xdr:clientData/>
  </xdr:twoCellAnchor>
  <xdr:twoCellAnchor>
    <xdr:from>
      <xdr:col>1</xdr:col>
      <xdr:colOff>7620</xdr:colOff>
      <xdr:row>41</xdr:row>
      <xdr:rowOff>362585</xdr:rowOff>
    </xdr:from>
    <xdr:to>
      <xdr:col>1</xdr:col>
      <xdr:colOff>2466975</xdr:colOff>
      <xdr:row>42</xdr:row>
      <xdr:rowOff>276225</xdr:rowOff>
    </xdr:to>
    <xdr:grpSp>
      <xdr:nvGrpSpPr>
        <xdr:cNvPr id="8" name="Group 111"/>
        <xdr:cNvGrpSpPr/>
      </xdr:nvGrpSpPr>
      <xdr:grpSpPr>
        <a:xfrm>
          <a:off x="2606675" y="16186785"/>
          <a:ext cx="2459355" cy="281940"/>
          <a:chOff x="0" y="0"/>
          <a:chExt cx="2988879" cy="282465"/>
        </a:xfrm>
      </xdr:grpSpPr>
      <xdr:cxnSp>
        <xdr:nvCxnSpPr>
          <xdr:cNvPr id="9" name="直接连接符 40"/>
          <xdr:cNvCxnSpPr/>
        </xdr:nvCxnSpPr>
        <xdr:spPr>
          <a:xfrm>
            <a:off x="0" y="0"/>
            <a:ext cx="2979360" cy="282465"/>
          </a:xfrm>
          <a:prstGeom prst="line">
            <a:avLst/>
          </a:prstGeom>
          <a:ln w="6350" cap="flat" cmpd="sng">
            <a:solidFill>
              <a:srgbClr val="5B9BD5"/>
            </a:solidFill>
            <a:prstDash val="solid"/>
            <a:round/>
            <a:headEnd type="none" w="med" len="med"/>
            <a:tailEnd type="none" w="med" len="med"/>
          </a:ln>
        </xdr:spPr>
      </xdr:cxnSp>
      <xdr:cxnSp>
        <xdr:nvCxnSpPr>
          <xdr:cNvPr id="10" name="直接连接符 41"/>
          <xdr:cNvCxnSpPr/>
        </xdr:nvCxnSpPr>
        <xdr:spPr>
          <a:xfrm flipV="1">
            <a:off x="0" y="9416"/>
            <a:ext cx="2988879" cy="273050"/>
          </a:xfrm>
          <a:prstGeom prst="line">
            <a:avLst/>
          </a:prstGeom>
          <a:ln w="6350" cap="flat" cmpd="sng">
            <a:solidFill>
              <a:srgbClr val="5B9BD5"/>
            </a:solidFill>
            <a:prstDash val="solid"/>
            <a:round/>
            <a:headEnd type="none" w="med" len="med"/>
            <a:tailEnd type="none" w="med" len="med"/>
          </a:ln>
        </xdr:spPr>
      </xdr:cxnSp>
    </xdr:grpSp>
    <xdr:clientData/>
  </xdr:twoCellAnchor>
  <xdr:twoCellAnchor>
    <xdr:from>
      <xdr:col>1</xdr:col>
      <xdr:colOff>7620</xdr:colOff>
      <xdr:row>44</xdr:row>
      <xdr:rowOff>0</xdr:rowOff>
    </xdr:from>
    <xdr:to>
      <xdr:col>1</xdr:col>
      <xdr:colOff>2476500</xdr:colOff>
      <xdr:row>44</xdr:row>
      <xdr:rowOff>276225</xdr:rowOff>
    </xdr:to>
    <xdr:grpSp>
      <xdr:nvGrpSpPr>
        <xdr:cNvPr id="11" name="Group 112"/>
        <xdr:cNvGrpSpPr/>
      </xdr:nvGrpSpPr>
      <xdr:grpSpPr>
        <a:xfrm>
          <a:off x="2606675" y="17068800"/>
          <a:ext cx="2468880" cy="276225"/>
          <a:chOff x="0" y="0"/>
          <a:chExt cx="2988879" cy="282465"/>
        </a:xfrm>
      </xdr:grpSpPr>
      <xdr:cxnSp>
        <xdr:nvCxnSpPr>
          <xdr:cNvPr id="12" name="直接连接符 43"/>
          <xdr:cNvCxnSpPr/>
        </xdr:nvCxnSpPr>
        <xdr:spPr>
          <a:xfrm>
            <a:off x="0" y="0"/>
            <a:ext cx="2979360" cy="282465"/>
          </a:xfrm>
          <a:prstGeom prst="line">
            <a:avLst/>
          </a:prstGeom>
          <a:ln w="6350" cap="flat" cmpd="sng">
            <a:solidFill>
              <a:srgbClr val="5B9BD5"/>
            </a:solidFill>
            <a:prstDash val="solid"/>
            <a:round/>
            <a:headEnd type="none" w="med" len="med"/>
            <a:tailEnd type="none" w="med" len="med"/>
          </a:ln>
        </xdr:spPr>
      </xdr:cxnSp>
      <xdr:cxnSp>
        <xdr:nvCxnSpPr>
          <xdr:cNvPr id="13" name="直接连接符 44"/>
          <xdr:cNvCxnSpPr/>
        </xdr:nvCxnSpPr>
        <xdr:spPr>
          <a:xfrm flipV="1">
            <a:off x="0" y="9416"/>
            <a:ext cx="2988879" cy="273050"/>
          </a:xfrm>
          <a:prstGeom prst="line">
            <a:avLst/>
          </a:prstGeom>
          <a:ln w="6350" cap="flat" cmpd="sng">
            <a:solidFill>
              <a:srgbClr val="5B9BD5"/>
            </a:solidFill>
            <a:prstDash val="solid"/>
            <a:round/>
            <a:headEnd type="none" w="med" len="med"/>
            <a:tailEnd type="none" w="med" len="med"/>
          </a:ln>
        </xdr:spPr>
      </xdr:cxnSp>
    </xdr:grpSp>
    <xdr:clientData/>
  </xdr:twoCellAnchor>
  <xdr:twoCellAnchor>
    <xdr:from>
      <xdr:col>1</xdr:col>
      <xdr:colOff>14605</xdr:colOff>
      <xdr:row>45</xdr:row>
      <xdr:rowOff>28575</xdr:rowOff>
    </xdr:from>
    <xdr:to>
      <xdr:col>1</xdr:col>
      <xdr:colOff>2531110</xdr:colOff>
      <xdr:row>46</xdr:row>
      <xdr:rowOff>15875</xdr:rowOff>
    </xdr:to>
    <xdr:grpSp>
      <xdr:nvGrpSpPr>
        <xdr:cNvPr id="14" name="Group 113"/>
        <xdr:cNvGrpSpPr/>
      </xdr:nvGrpSpPr>
      <xdr:grpSpPr>
        <a:xfrm>
          <a:off x="2613660" y="17465675"/>
          <a:ext cx="2516505" cy="355600"/>
          <a:chOff x="0" y="0"/>
          <a:chExt cx="2988879" cy="282465"/>
        </a:xfrm>
      </xdr:grpSpPr>
      <xdr:cxnSp>
        <xdr:nvCxnSpPr>
          <xdr:cNvPr id="15" name="直接连接符 46"/>
          <xdr:cNvCxnSpPr/>
        </xdr:nvCxnSpPr>
        <xdr:spPr>
          <a:xfrm>
            <a:off x="0" y="0"/>
            <a:ext cx="2979360" cy="282465"/>
          </a:xfrm>
          <a:prstGeom prst="line">
            <a:avLst/>
          </a:prstGeom>
          <a:ln w="6350" cap="flat" cmpd="sng">
            <a:solidFill>
              <a:srgbClr val="5B9BD5"/>
            </a:solidFill>
            <a:prstDash val="solid"/>
            <a:round/>
            <a:headEnd type="none" w="med" len="med"/>
            <a:tailEnd type="none" w="med" len="med"/>
          </a:ln>
        </xdr:spPr>
      </xdr:cxnSp>
      <xdr:cxnSp>
        <xdr:nvCxnSpPr>
          <xdr:cNvPr id="16" name="直接连接符 47"/>
          <xdr:cNvCxnSpPr/>
        </xdr:nvCxnSpPr>
        <xdr:spPr>
          <a:xfrm flipV="1">
            <a:off x="0" y="9416"/>
            <a:ext cx="2988879" cy="273050"/>
          </a:xfrm>
          <a:prstGeom prst="line">
            <a:avLst/>
          </a:prstGeom>
          <a:ln w="6350" cap="flat" cmpd="sng">
            <a:solidFill>
              <a:srgbClr val="5B9BD5"/>
            </a:solidFill>
            <a:prstDash val="solid"/>
            <a:round/>
            <a:headEnd type="none" w="med" len="med"/>
            <a:tailEnd type="none" w="med" len="med"/>
          </a:ln>
        </xdr:spPr>
      </xdr:cxnSp>
    </xdr:grpSp>
    <xdr:clientData/>
  </xdr:twoCellAnchor>
  <xdr:twoCellAnchor>
    <xdr:from>
      <xdr:col>1</xdr:col>
      <xdr:colOff>81915</xdr:colOff>
      <xdr:row>47</xdr:row>
      <xdr:rowOff>29210</xdr:rowOff>
    </xdr:from>
    <xdr:to>
      <xdr:col>1</xdr:col>
      <xdr:colOff>2588260</xdr:colOff>
      <xdr:row>47</xdr:row>
      <xdr:rowOff>439420</xdr:rowOff>
    </xdr:to>
    <xdr:grpSp>
      <xdr:nvGrpSpPr>
        <xdr:cNvPr id="17" name="Group 114"/>
        <xdr:cNvGrpSpPr/>
      </xdr:nvGrpSpPr>
      <xdr:grpSpPr>
        <a:xfrm>
          <a:off x="2680970" y="18202910"/>
          <a:ext cx="2451735" cy="410210"/>
          <a:chOff x="0" y="0"/>
          <a:chExt cx="2988879" cy="282465"/>
        </a:xfrm>
      </xdr:grpSpPr>
      <xdr:cxnSp>
        <xdr:nvCxnSpPr>
          <xdr:cNvPr id="18" name="直接连接符 49"/>
          <xdr:cNvCxnSpPr/>
        </xdr:nvCxnSpPr>
        <xdr:spPr>
          <a:xfrm>
            <a:off x="0" y="0"/>
            <a:ext cx="2979360" cy="282465"/>
          </a:xfrm>
          <a:prstGeom prst="line">
            <a:avLst/>
          </a:prstGeom>
          <a:ln w="6350" cap="flat" cmpd="sng">
            <a:solidFill>
              <a:srgbClr val="5B9BD5"/>
            </a:solidFill>
            <a:prstDash val="solid"/>
            <a:round/>
            <a:headEnd type="none" w="med" len="med"/>
            <a:tailEnd type="none" w="med" len="med"/>
          </a:ln>
        </xdr:spPr>
      </xdr:cxnSp>
      <xdr:cxnSp>
        <xdr:nvCxnSpPr>
          <xdr:cNvPr id="19" name="直接连接符 50"/>
          <xdr:cNvCxnSpPr/>
        </xdr:nvCxnSpPr>
        <xdr:spPr>
          <a:xfrm flipV="1">
            <a:off x="0" y="9416"/>
            <a:ext cx="2988879" cy="273050"/>
          </a:xfrm>
          <a:prstGeom prst="line">
            <a:avLst/>
          </a:prstGeom>
          <a:ln w="6350" cap="flat" cmpd="sng">
            <a:solidFill>
              <a:srgbClr val="5B9BD5"/>
            </a:solidFill>
            <a:prstDash val="solid"/>
            <a:round/>
            <a:headEnd type="none" w="med" len="med"/>
            <a:tailEnd type="none" w="med" len="med"/>
          </a:ln>
        </xdr:spPr>
      </xdr:cxnSp>
    </xdr:grpSp>
    <xdr:clientData/>
  </xdr:twoCellAnchor>
  <xdr:twoCellAnchor>
    <xdr:from>
      <xdr:col>1</xdr:col>
      <xdr:colOff>7620</xdr:colOff>
      <xdr:row>41</xdr:row>
      <xdr:rowOff>15875</xdr:rowOff>
    </xdr:from>
    <xdr:to>
      <xdr:col>1</xdr:col>
      <xdr:colOff>2533650</xdr:colOff>
      <xdr:row>41</xdr:row>
      <xdr:rowOff>294640</xdr:rowOff>
    </xdr:to>
    <xdr:grpSp>
      <xdr:nvGrpSpPr>
        <xdr:cNvPr id="20" name="Group 115"/>
        <xdr:cNvGrpSpPr/>
      </xdr:nvGrpSpPr>
      <xdr:grpSpPr>
        <a:xfrm>
          <a:off x="2606675" y="15840075"/>
          <a:ext cx="2526030" cy="278765"/>
          <a:chOff x="0" y="0"/>
          <a:chExt cx="2988879" cy="282465"/>
        </a:xfrm>
      </xdr:grpSpPr>
      <xdr:cxnSp>
        <xdr:nvCxnSpPr>
          <xdr:cNvPr id="21" name="直接连接符 52"/>
          <xdr:cNvCxnSpPr/>
        </xdr:nvCxnSpPr>
        <xdr:spPr>
          <a:xfrm>
            <a:off x="0" y="0"/>
            <a:ext cx="2979360" cy="282465"/>
          </a:xfrm>
          <a:prstGeom prst="line">
            <a:avLst/>
          </a:prstGeom>
          <a:ln w="6350" cap="flat" cmpd="sng">
            <a:solidFill>
              <a:srgbClr val="5B9BD5"/>
            </a:solidFill>
            <a:prstDash val="solid"/>
            <a:round/>
            <a:headEnd type="none" w="med" len="med"/>
            <a:tailEnd type="none" w="med" len="med"/>
          </a:ln>
        </xdr:spPr>
      </xdr:cxnSp>
      <xdr:cxnSp>
        <xdr:nvCxnSpPr>
          <xdr:cNvPr id="22" name="直接连接符 53"/>
          <xdr:cNvCxnSpPr/>
        </xdr:nvCxnSpPr>
        <xdr:spPr>
          <a:xfrm flipV="1">
            <a:off x="0" y="9416"/>
            <a:ext cx="2988879" cy="273050"/>
          </a:xfrm>
          <a:prstGeom prst="line">
            <a:avLst/>
          </a:prstGeom>
          <a:ln w="6350" cap="flat" cmpd="sng">
            <a:solidFill>
              <a:srgbClr val="5B9BD5"/>
            </a:solidFill>
            <a:prstDash val="solid"/>
            <a:round/>
            <a:headEnd type="none" w="med" len="med"/>
            <a:tailEnd type="none" w="med" len="med"/>
          </a:ln>
        </xdr:spPr>
      </xdr:cxnSp>
    </xdr:grpSp>
    <xdr:clientData/>
  </xdr:twoCellAnchor>
  <xdr:twoCellAnchor>
    <xdr:from>
      <xdr:col>1</xdr:col>
      <xdr:colOff>0</xdr:colOff>
      <xdr:row>43</xdr:row>
      <xdr:rowOff>10160</xdr:rowOff>
    </xdr:from>
    <xdr:to>
      <xdr:col>1</xdr:col>
      <xdr:colOff>2523490</xdr:colOff>
      <xdr:row>43</xdr:row>
      <xdr:rowOff>506095</xdr:rowOff>
    </xdr:to>
    <xdr:grpSp>
      <xdr:nvGrpSpPr>
        <xdr:cNvPr id="23" name="Group 116"/>
        <xdr:cNvGrpSpPr/>
      </xdr:nvGrpSpPr>
      <xdr:grpSpPr>
        <a:xfrm>
          <a:off x="2599055" y="16570960"/>
          <a:ext cx="2523490" cy="495935"/>
          <a:chOff x="0" y="0"/>
          <a:chExt cx="3002017" cy="499242"/>
        </a:xfrm>
      </xdr:grpSpPr>
      <xdr:cxnSp>
        <xdr:nvCxnSpPr>
          <xdr:cNvPr id="24" name="直接连接符 55"/>
          <xdr:cNvCxnSpPr/>
        </xdr:nvCxnSpPr>
        <xdr:spPr>
          <a:xfrm>
            <a:off x="9530" y="0"/>
            <a:ext cx="2992487" cy="499242"/>
          </a:xfrm>
          <a:prstGeom prst="line">
            <a:avLst/>
          </a:prstGeom>
          <a:ln w="6350" cap="flat" cmpd="sng">
            <a:solidFill>
              <a:srgbClr val="5B9BD5"/>
            </a:solidFill>
            <a:prstDash val="solid"/>
            <a:round/>
            <a:headEnd type="none" w="med" len="med"/>
            <a:tailEnd type="none" w="med" len="med"/>
          </a:ln>
        </xdr:spPr>
      </xdr:cxnSp>
      <xdr:cxnSp>
        <xdr:nvCxnSpPr>
          <xdr:cNvPr id="25" name="直接连接符 56"/>
          <xdr:cNvCxnSpPr/>
        </xdr:nvCxnSpPr>
        <xdr:spPr>
          <a:xfrm flipV="1">
            <a:off x="0" y="9601"/>
            <a:ext cx="2992487" cy="489641"/>
          </a:xfrm>
          <a:prstGeom prst="line">
            <a:avLst/>
          </a:prstGeom>
          <a:ln w="6350" cap="flat" cmpd="sng">
            <a:solidFill>
              <a:srgbClr val="5B9BD5"/>
            </a:solidFill>
            <a:prstDash val="solid"/>
            <a:round/>
            <a:headEnd type="none" w="med" len="med"/>
            <a:tailEnd type="none" w="med" len="med"/>
          </a:ln>
        </xdr:spPr>
      </xdr:cxnSp>
    </xdr:grpSp>
    <xdr:clientData/>
  </xdr:twoCellAnchor>
  <xdr:twoCellAnchor>
    <xdr:from>
      <xdr:col>1</xdr:col>
      <xdr:colOff>7620</xdr:colOff>
      <xdr:row>48</xdr:row>
      <xdr:rowOff>66675</xdr:rowOff>
    </xdr:from>
    <xdr:to>
      <xdr:col>1</xdr:col>
      <xdr:colOff>2543810</xdr:colOff>
      <xdr:row>48</xdr:row>
      <xdr:rowOff>466725</xdr:rowOff>
    </xdr:to>
    <xdr:grpSp>
      <xdr:nvGrpSpPr>
        <xdr:cNvPr id="26" name="Group 117"/>
        <xdr:cNvGrpSpPr/>
      </xdr:nvGrpSpPr>
      <xdr:grpSpPr>
        <a:xfrm>
          <a:off x="2606675" y="18735675"/>
          <a:ext cx="2526030" cy="400050"/>
          <a:chOff x="0" y="0"/>
          <a:chExt cx="3002017" cy="499242"/>
        </a:xfrm>
      </xdr:grpSpPr>
      <xdr:cxnSp>
        <xdr:nvCxnSpPr>
          <xdr:cNvPr id="27" name="直接连接符 58"/>
          <xdr:cNvCxnSpPr/>
        </xdr:nvCxnSpPr>
        <xdr:spPr>
          <a:xfrm>
            <a:off x="9530" y="0"/>
            <a:ext cx="2992487" cy="499242"/>
          </a:xfrm>
          <a:prstGeom prst="line">
            <a:avLst/>
          </a:prstGeom>
          <a:ln w="6350" cap="flat" cmpd="sng">
            <a:solidFill>
              <a:srgbClr val="5B9BD5"/>
            </a:solidFill>
            <a:prstDash val="solid"/>
            <a:round/>
            <a:headEnd type="none" w="med" len="med"/>
            <a:tailEnd type="none" w="med" len="med"/>
          </a:ln>
        </xdr:spPr>
      </xdr:cxnSp>
      <xdr:cxnSp>
        <xdr:nvCxnSpPr>
          <xdr:cNvPr id="28" name="直接连接符 59"/>
          <xdr:cNvCxnSpPr/>
        </xdr:nvCxnSpPr>
        <xdr:spPr>
          <a:xfrm flipV="1">
            <a:off x="0" y="9601"/>
            <a:ext cx="2992487" cy="489641"/>
          </a:xfrm>
          <a:prstGeom prst="line">
            <a:avLst/>
          </a:prstGeom>
          <a:ln w="6350" cap="flat" cmpd="sng">
            <a:solidFill>
              <a:srgbClr val="5B9BD5"/>
            </a:solidFill>
            <a:prstDash val="solid"/>
            <a:round/>
            <a:headEnd type="none" w="med" len="med"/>
            <a:tailEnd type="none" w="med" len="med"/>
          </a:ln>
        </xdr:spPr>
      </xdr:cxnSp>
    </xdr:grpSp>
    <xdr:clientData/>
  </xdr:twoCellAnchor>
  <xdr:twoCellAnchor>
    <xdr:from>
      <xdr:col>1</xdr:col>
      <xdr:colOff>0</xdr:colOff>
      <xdr:row>46</xdr:row>
      <xdr:rowOff>10160</xdr:rowOff>
    </xdr:from>
    <xdr:to>
      <xdr:col>2</xdr:col>
      <xdr:colOff>10160</xdr:colOff>
      <xdr:row>47</xdr:row>
      <xdr:rowOff>0</xdr:rowOff>
    </xdr:to>
    <xdr:grpSp>
      <xdr:nvGrpSpPr>
        <xdr:cNvPr id="29" name="Group 116"/>
        <xdr:cNvGrpSpPr/>
      </xdr:nvGrpSpPr>
      <xdr:grpSpPr>
        <a:xfrm>
          <a:off x="2599055" y="17815560"/>
          <a:ext cx="2543810" cy="358140"/>
          <a:chOff x="0" y="0"/>
          <a:chExt cx="3002017" cy="499242"/>
        </a:xfrm>
      </xdr:grpSpPr>
      <xdr:cxnSp>
        <xdr:nvCxnSpPr>
          <xdr:cNvPr id="30" name="直接连接符 55"/>
          <xdr:cNvCxnSpPr/>
        </xdr:nvCxnSpPr>
        <xdr:spPr>
          <a:xfrm>
            <a:off x="9530" y="0"/>
            <a:ext cx="2992487" cy="499242"/>
          </a:xfrm>
          <a:prstGeom prst="line">
            <a:avLst/>
          </a:prstGeom>
          <a:ln w="6350" cap="flat" cmpd="sng">
            <a:solidFill>
              <a:srgbClr val="5B9BD5"/>
            </a:solidFill>
            <a:prstDash val="solid"/>
            <a:round/>
            <a:headEnd type="none" w="med" len="med"/>
            <a:tailEnd type="none" w="med" len="med"/>
          </a:ln>
        </xdr:spPr>
      </xdr:cxnSp>
      <xdr:cxnSp>
        <xdr:nvCxnSpPr>
          <xdr:cNvPr id="31" name="直接连接符 56"/>
          <xdr:cNvCxnSpPr/>
        </xdr:nvCxnSpPr>
        <xdr:spPr>
          <a:xfrm flipV="1">
            <a:off x="0" y="9601"/>
            <a:ext cx="2992487" cy="489641"/>
          </a:xfrm>
          <a:prstGeom prst="line">
            <a:avLst/>
          </a:prstGeom>
          <a:ln w="6350" cap="flat" cmpd="sng">
            <a:solidFill>
              <a:srgbClr val="5B9BD5"/>
            </a:solidFill>
            <a:prstDash val="solid"/>
            <a:round/>
            <a:headEnd type="none" w="med" len="med"/>
            <a:tailEnd type="none" w="med" len="med"/>
          </a:ln>
        </xdr:spPr>
      </xdr:cxnSp>
    </xdr:grp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9"/>
  <sheetViews>
    <sheetView tabSelected="1" zoomScale="115" zoomScaleNormal="115" workbookViewId="0">
      <pane ySplit="5" topLeftCell="A40" activePane="bottomLeft" state="frozen"/>
      <selection/>
      <selection pane="bottomLeft" activeCell="G42" sqref="G42"/>
    </sheetView>
  </sheetViews>
  <sheetFormatPr defaultColWidth="9" defaultRowHeight="13.5"/>
  <cols>
    <col min="1" max="1" width="6" style="102" customWidth="1"/>
    <col min="2" max="2" width="8.375" style="102" customWidth="1"/>
    <col min="3" max="3" width="15.5" style="102" customWidth="1"/>
    <col min="4" max="4" width="14.125" style="102" customWidth="1"/>
    <col min="5" max="5" width="37.125" style="102" customWidth="1"/>
    <col min="6" max="6" width="13.125" style="102" customWidth="1"/>
    <col min="7" max="7" width="24.375" style="102" customWidth="1"/>
    <col min="8" max="8" width="16.75" style="102" customWidth="1"/>
    <col min="9" max="9" width="14.5" style="102" customWidth="1"/>
    <col min="10" max="10" width="11.625" style="102" customWidth="1"/>
    <col min="11" max="11" width="9.25" style="102" customWidth="1"/>
    <col min="12" max="13" width="10.375" style="102"/>
    <col min="14" max="16384" width="9" style="102"/>
  </cols>
  <sheetData>
    <row r="1" s="102" customFormat="1" ht="29" customHeight="1" spans="1:11">
      <c r="A1" s="103" t="s">
        <v>0</v>
      </c>
      <c r="B1" s="103"/>
      <c r="C1" s="103"/>
      <c r="D1" s="103"/>
      <c r="E1" s="103"/>
      <c r="F1" s="103"/>
      <c r="G1" s="103"/>
      <c r="H1" s="103"/>
      <c r="I1" s="103"/>
      <c r="J1" s="103"/>
      <c r="K1" s="103"/>
    </row>
    <row r="2" s="102" customFormat="1" ht="18" customHeight="1" spans="1:11">
      <c r="A2" s="104"/>
      <c r="B2" s="104"/>
      <c r="C2" s="105"/>
      <c r="D2" s="106" t="s">
        <v>1</v>
      </c>
      <c r="E2" s="106"/>
      <c r="F2" s="106"/>
      <c r="G2" s="106"/>
      <c r="H2" s="106"/>
      <c r="I2" s="107" t="s">
        <v>2</v>
      </c>
      <c r="J2" s="107"/>
      <c r="K2" s="107"/>
    </row>
    <row r="3" s="102" customFormat="1" ht="21" customHeight="1" spans="1:11">
      <c r="A3" s="19" t="s">
        <v>3</v>
      </c>
      <c r="B3" s="19" t="s">
        <v>4</v>
      </c>
      <c r="C3" s="19" t="s">
        <v>5</v>
      </c>
      <c r="D3" s="19" t="s">
        <v>6</v>
      </c>
      <c r="E3" s="19"/>
      <c r="F3" s="19"/>
      <c r="G3" s="19" t="s">
        <v>7</v>
      </c>
      <c r="H3" s="19"/>
      <c r="I3" s="19" t="s">
        <v>8</v>
      </c>
      <c r="J3" s="101" t="s">
        <v>9</v>
      </c>
      <c r="K3" s="19" t="s">
        <v>10</v>
      </c>
    </row>
    <row r="4" s="102" customFormat="1" ht="18" customHeight="1" spans="1:11">
      <c r="A4" s="19"/>
      <c r="B4" s="19"/>
      <c r="C4" s="19"/>
      <c r="D4" s="19" t="s">
        <v>11</v>
      </c>
      <c r="E4" s="19" t="s">
        <v>12</v>
      </c>
      <c r="F4" s="20" t="s">
        <v>13</v>
      </c>
      <c r="G4" s="19" t="s">
        <v>14</v>
      </c>
      <c r="H4" s="20" t="s">
        <v>15</v>
      </c>
      <c r="I4" s="19"/>
      <c r="J4" s="101"/>
      <c r="K4" s="19"/>
    </row>
    <row r="5" s="102" customFormat="1" ht="21" customHeight="1" spans="1:11">
      <c r="A5" s="19"/>
      <c r="B5" s="19" t="s">
        <v>16</v>
      </c>
      <c r="C5" s="19"/>
      <c r="D5" s="19"/>
      <c r="E5" s="19"/>
      <c r="F5" s="20">
        <f>F33+F36+F40+F44+F47+F59+F55</f>
        <v>117858.03</v>
      </c>
      <c r="G5" s="19" t="s">
        <v>16</v>
      </c>
      <c r="H5" s="20">
        <f t="shared" ref="F5:I5" si="0">H33+H36+H40+H44+H47+H59+H55</f>
        <v>117858.03</v>
      </c>
      <c r="I5" s="20">
        <f t="shared" si="0"/>
        <v>80497.84</v>
      </c>
      <c r="J5" s="101">
        <f t="shared" ref="J5:J9" si="1">I5/H5</f>
        <v>0.683006834578857</v>
      </c>
      <c r="K5" s="27"/>
    </row>
    <row r="6" s="102" customFormat="1" ht="36" customHeight="1" spans="1:11">
      <c r="A6" s="16">
        <v>1</v>
      </c>
      <c r="B6" s="16" t="s">
        <v>17</v>
      </c>
      <c r="C6" s="16" t="s">
        <v>18</v>
      </c>
      <c r="D6" s="16" t="s">
        <v>19</v>
      </c>
      <c r="E6" s="16" t="s">
        <v>20</v>
      </c>
      <c r="F6" s="22">
        <v>4208</v>
      </c>
      <c r="G6" s="16" t="s">
        <v>21</v>
      </c>
      <c r="H6" s="22">
        <v>3001</v>
      </c>
      <c r="I6" s="22">
        <v>22.67</v>
      </c>
      <c r="J6" s="100">
        <f t="shared" si="1"/>
        <v>0.00755414861712762</v>
      </c>
      <c r="K6" s="16"/>
    </row>
    <row r="7" s="102" customFormat="1" ht="28" customHeight="1" spans="1:11">
      <c r="A7" s="16"/>
      <c r="B7" s="16"/>
      <c r="C7" s="16"/>
      <c r="D7" s="16"/>
      <c r="E7" s="16"/>
      <c r="F7" s="22"/>
      <c r="G7" s="16" t="s">
        <v>22</v>
      </c>
      <c r="H7" s="22">
        <v>467</v>
      </c>
      <c r="I7" s="22">
        <v>355.36</v>
      </c>
      <c r="J7" s="100">
        <f t="shared" si="1"/>
        <v>0.760942184154176</v>
      </c>
      <c r="K7" s="16"/>
    </row>
    <row r="8" s="102" customFormat="1" ht="26" customHeight="1" spans="1:11">
      <c r="A8" s="16"/>
      <c r="B8" s="16"/>
      <c r="C8" s="16"/>
      <c r="D8" s="16"/>
      <c r="E8" s="16"/>
      <c r="F8" s="22"/>
      <c r="G8" s="16" t="s">
        <v>23</v>
      </c>
      <c r="H8" s="22">
        <v>169</v>
      </c>
      <c r="I8" s="22">
        <v>0</v>
      </c>
      <c r="J8" s="100">
        <f t="shared" si="1"/>
        <v>0</v>
      </c>
      <c r="K8" s="16"/>
    </row>
    <row r="9" s="102" customFormat="1" ht="26" customHeight="1" spans="1:11">
      <c r="A9" s="16"/>
      <c r="B9" s="16"/>
      <c r="C9" s="16"/>
      <c r="D9" s="16"/>
      <c r="E9" s="16"/>
      <c r="F9" s="22"/>
      <c r="G9" s="16" t="s">
        <v>24</v>
      </c>
      <c r="H9" s="22">
        <v>491</v>
      </c>
      <c r="I9" s="22">
        <v>191.61</v>
      </c>
      <c r="J9" s="100">
        <f t="shared" si="1"/>
        <v>0.390244399185336</v>
      </c>
      <c r="K9" s="16"/>
    </row>
    <row r="10" s="102" customFormat="1" ht="39" customHeight="1" spans="1:11">
      <c r="A10" s="16"/>
      <c r="B10" s="16"/>
      <c r="C10" s="16"/>
      <c r="D10" s="16"/>
      <c r="E10" s="16"/>
      <c r="F10" s="22"/>
      <c r="G10" s="16" t="s">
        <v>25</v>
      </c>
      <c r="H10" s="22">
        <v>80</v>
      </c>
      <c r="I10" s="22">
        <v>41.85</v>
      </c>
      <c r="J10" s="100">
        <f t="shared" ref="J10:J15" si="2">I10/H10</f>
        <v>0.523125</v>
      </c>
      <c r="K10" s="16"/>
    </row>
    <row r="11" s="102" customFormat="1" ht="28" customHeight="1" spans="1:11">
      <c r="A11" s="16">
        <v>2</v>
      </c>
      <c r="B11" s="16" t="s">
        <v>17</v>
      </c>
      <c r="C11" s="16" t="s">
        <v>26</v>
      </c>
      <c r="D11" s="16" t="s">
        <v>27</v>
      </c>
      <c r="E11" s="16" t="s">
        <v>28</v>
      </c>
      <c r="F11" s="22">
        <v>2037</v>
      </c>
      <c r="G11" s="16" t="s">
        <v>29</v>
      </c>
      <c r="H11" s="22">
        <v>1976</v>
      </c>
      <c r="I11" s="22">
        <v>1308.91</v>
      </c>
      <c r="J11" s="100">
        <f t="shared" si="2"/>
        <v>0.662403846153846</v>
      </c>
      <c r="K11" s="16"/>
    </row>
    <row r="12" s="102" customFormat="1" ht="29" customHeight="1" spans="1:11">
      <c r="A12" s="16"/>
      <c r="B12" s="16"/>
      <c r="C12" s="16"/>
      <c r="D12" s="16"/>
      <c r="E12" s="16"/>
      <c r="F12" s="22"/>
      <c r="G12" s="16" t="s">
        <v>30</v>
      </c>
      <c r="H12" s="22">
        <v>61</v>
      </c>
      <c r="I12" s="22">
        <v>14.75</v>
      </c>
      <c r="J12" s="100">
        <f t="shared" si="2"/>
        <v>0.241803278688525</v>
      </c>
      <c r="K12" s="16"/>
    </row>
    <row r="13" s="102" customFormat="1" ht="45" customHeight="1" spans="1:11">
      <c r="A13" s="16">
        <v>3</v>
      </c>
      <c r="B13" s="16" t="s">
        <v>17</v>
      </c>
      <c r="C13" s="16" t="s">
        <v>31</v>
      </c>
      <c r="D13" s="16" t="s">
        <v>32</v>
      </c>
      <c r="E13" s="16" t="s">
        <v>33</v>
      </c>
      <c r="F13" s="22">
        <v>2111</v>
      </c>
      <c r="G13" s="16" t="s">
        <v>34</v>
      </c>
      <c r="H13" s="22">
        <v>2111</v>
      </c>
      <c r="I13" s="22">
        <v>2111</v>
      </c>
      <c r="J13" s="100">
        <f t="shared" si="2"/>
        <v>1</v>
      </c>
      <c r="K13" s="16"/>
    </row>
    <row r="14" s="102" customFormat="1" ht="42" customHeight="1" spans="1:11">
      <c r="A14" s="16">
        <v>4</v>
      </c>
      <c r="B14" s="16" t="s">
        <v>17</v>
      </c>
      <c r="C14" s="16" t="s">
        <v>31</v>
      </c>
      <c r="D14" s="16" t="s">
        <v>35</v>
      </c>
      <c r="E14" s="16" t="s">
        <v>36</v>
      </c>
      <c r="F14" s="22">
        <v>8126</v>
      </c>
      <c r="G14" s="16" t="s">
        <v>37</v>
      </c>
      <c r="H14" s="22">
        <v>8126</v>
      </c>
      <c r="I14" s="22">
        <v>8126</v>
      </c>
      <c r="J14" s="100">
        <f t="shared" si="2"/>
        <v>1</v>
      </c>
      <c r="K14" s="16"/>
    </row>
    <row r="15" s="102" customFormat="1" ht="42" customHeight="1" spans="1:11">
      <c r="A15" s="16">
        <v>5</v>
      </c>
      <c r="B15" s="16" t="s">
        <v>17</v>
      </c>
      <c r="C15" s="16" t="s">
        <v>31</v>
      </c>
      <c r="D15" s="16" t="s">
        <v>35</v>
      </c>
      <c r="E15" s="16" t="s">
        <v>36</v>
      </c>
      <c r="F15" s="22">
        <v>1584</v>
      </c>
      <c r="G15" s="16" t="s">
        <v>38</v>
      </c>
      <c r="H15" s="22">
        <v>1584</v>
      </c>
      <c r="I15" s="22">
        <v>1584</v>
      </c>
      <c r="J15" s="100">
        <f t="shared" si="2"/>
        <v>1</v>
      </c>
      <c r="K15" s="16"/>
    </row>
    <row r="16" s="102" customFormat="1" ht="46" customHeight="1" spans="1:11">
      <c r="A16" s="16">
        <v>6</v>
      </c>
      <c r="B16" s="16" t="s">
        <v>17</v>
      </c>
      <c r="C16" s="16" t="s">
        <v>26</v>
      </c>
      <c r="D16" s="16" t="s">
        <v>39</v>
      </c>
      <c r="E16" s="16" t="s">
        <v>40</v>
      </c>
      <c r="F16" s="22">
        <v>8</v>
      </c>
      <c r="G16" s="16" t="s">
        <v>41</v>
      </c>
      <c r="H16" s="22">
        <v>8</v>
      </c>
      <c r="I16" s="22">
        <v>0</v>
      </c>
      <c r="J16" s="100">
        <f t="shared" ref="J16:J19" si="3">I16/H16</f>
        <v>0</v>
      </c>
      <c r="K16" s="16"/>
    </row>
    <row r="17" s="102" customFormat="1" ht="46" customHeight="1" spans="1:11">
      <c r="A17" s="16">
        <v>7</v>
      </c>
      <c r="B17" s="16" t="s">
        <v>17</v>
      </c>
      <c r="C17" s="16" t="s">
        <v>26</v>
      </c>
      <c r="D17" s="16" t="s">
        <v>39</v>
      </c>
      <c r="E17" s="16" t="s">
        <v>40</v>
      </c>
      <c r="F17" s="22">
        <v>310</v>
      </c>
      <c r="G17" s="16" t="s">
        <v>42</v>
      </c>
      <c r="H17" s="22">
        <v>310</v>
      </c>
      <c r="I17" s="22">
        <v>0</v>
      </c>
      <c r="J17" s="100">
        <f t="shared" si="3"/>
        <v>0</v>
      </c>
      <c r="K17" s="16"/>
    </row>
    <row r="18" s="102" customFormat="1" ht="33" customHeight="1" spans="1:11">
      <c r="A18" s="16">
        <v>8</v>
      </c>
      <c r="B18" s="16" t="s">
        <v>17</v>
      </c>
      <c r="C18" s="16" t="s">
        <v>43</v>
      </c>
      <c r="D18" s="16" t="s">
        <v>44</v>
      </c>
      <c r="E18" s="16" t="s">
        <v>45</v>
      </c>
      <c r="F18" s="22">
        <v>1880</v>
      </c>
      <c r="G18" s="16" t="s">
        <v>46</v>
      </c>
      <c r="H18" s="22">
        <v>1880</v>
      </c>
      <c r="I18" s="22">
        <v>985.48</v>
      </c>
      <c r="J18" s="100">
        <f t="shared" si="3"/>
        <v>0.524191489361702</v>
      </c>
      <c r="K18" s="16"/>
    </row>
    <row r="19" s="102" customFormat="1" ht="33" customHeight="1" spans="1:11">
      <c r="A19" s="16">
        <v>9</v>
      </c>
      <c r="B19" s="16" t="s">
        <v>17</v>
      </c>
      <c r="C19" s="16" t="s">
        <v>43</v>
      </c>
      <c r="D19" s="16" t="s">
        <v>47</v>
      </c>
      <c r="E19" s="16" t="s">
        <v>48</v>
      </c>
      <c r="F19" s="22">
        <v>117</v>
      </c>
      <c r="G19" s="16" t="s">
        <v>46</v>
      </c>
      <c r="H19" s="22">
        <v>117</v>
      </c>
      <c r="I19" s="22">
        <v>0</v>
      </c>
      <c r="J19" s="100">
        <f t="shared" si="3"/>
        <v>0</v>
      </c>
      <c r="K19" s="16"/>
    </row>
    <row r="20" s="102" customFormat="1" ht="36" customHeight="1" spans="1:11">
      <c r="A20" s="16">
        <v>10</v>
      </c>
      <c r="B20" s="16" t="s">
        <v>17</v>
      </c>
      <c r="C20" s="16" t="s">
        <v>49</v>
      </c>
      <c r="D20" s="16" t="s">
        <v>50</v>
      </c>
      <c r="E20" s="16" t="s">
        <v>51</v>
      </c>
      <c r="F20" s="22">
        <v>5917</v>
      </c>
      <c r="G20" s="16" t="s">
        <v>52</v>
      </c>
      <c r="H20" s="22">
        <v>5917</v>
      </c>
      <c r="I20" s="22">
        <v>5917</v>
      </c>
      <c r="J20" s="100">
        <f t="shared" ref="J20:J28" si="4">I20/H20</f>
        <v>1</v>
      </c>
      <c r="K20" s="16"/>
    </row>
    <row r="21" s="102" customFormat="1" ht="45" customHeight="1" spans="1:11">
      <c r="A21" s="16">
        <v>11</v>
      </c>
      <c r="B21" s="16" t="s">
        <v>17</v>
      </c>
      <c r="C21" s="16" t="s">
        <v>49</v>
      </c>
      <c r="D21" s="16" t="s">
        <v>53</v>
      </c>
      <c r="E21" s="16" t="s">
        <v>54</v>
      </c>
      <c r="F21" s="22">
        <v>2235</v>
      </c>
      <c r="G21" s="16" t="s">
        <v>55</v>
      </c>
      <c r="H21" s="22">
        <v>2235</v>
      </c>
      <c r="I21" s="22">
        <v>1956.56</v>
      </c>
      <c r="J21" s="100">
        <f t="shared" si="4"/>
        <v>0.875418344519016</v>
      </c>
      <c r="K21" s="16"/>
    </row>
    <row r="22" s="102" customFormat="1" ht="40" customHeight="1" spans="1:11">
      <c r="A22" s="16">
        <v>12</v>
      </c>
      <c r="B22" s="16" t="s">
        <v>17</v>
      </c>
      <c r="C22" s="16" t="s">
        <v>56</v>
      </c>
      <c r="D22" s="16" t="s">
        <v>57</v>
      </c>
      <c r="E22" s="16" t="s">
        <v>58</v>
      </c>
      <c r="F22" s="22">
        <v>64</v>
      </c>
      <c r="G22" s="16" t="s">
        <v>59</v>
      </c>
      <c r="H22" s="22">
        <v>64</v>
      </c>
      <c r="I22" s="22">
        <v>64</v>
      </c>
      <c r="J22" s="100">
        <f t="shared" si="4"/>
        <v>1</v>
      </c>
      <c r="K22" s="16"/>
    </row>
    <row r="23" s="102" customFormat="1" ht="40" customHeight="1" spans="1:11">
      <c r="A23" s="16">
        <v>13</v>
      </c>
      <c r="B23" s="16" t="s">
        <v>17</v>
      </c>
      <c r="C23" s="16" t="s">
        <v>56</v>
      </c>
      <c r="D23" s="16" t="s">
        <v>57</v>
      </c>
      <c r="E23" s="16" t="s">
        <v>60</v>
      </c>
      <c r="F23" s="22">
        <v>96</v>
      </c>
      <c r="G23" s="16" t="s">
        <v>61</v>
      </c>
      <c r="H23" s="22">
        <v>96</v>
      </c>
      <c r="I23" s="22">
        <v>47.52</v>
      </c>
      <c r="J23" s="100">
        <f t="shared" si="4"/>
        <v>0.495</v>
      </c>
      <c r="K23" s="16"/>
    </row>
    <row r="24" s="102" customFormat="1" ht="50" customHeight="1" spans="1:11">
      <c r="A24" s="16">
        <v>14</v>
      </c>
      <c r="B24" s="16" t="s">
        <v>17</v>
      </c>
      <c r="C24" s="16" t="s">
        <v>62</v>
      </c>
      <c r="D24" s="16" t="s">
        <v>63</v>
      </c>
      <c r="E24" s="16" t="s">
        <v>64</v>
      </c>
      <c r="F24" s="22">
        <v>1071</v>
      </c>
      <c r="G24" s="16" t="s">
        <v>65</v>
      </c>
      <c r="H24" s="22">
        <v>1071</v>
      </c>
      <c r="I24" s="22">
        <v>944</v>
      </c>
      <c r="J24" s="100">
        <f t="shared" si="4"/>
        <v>0.881419234360411</v>
      </c>
      <c r="K24" s="16"/>
    </row>
    <row r="25" s="102" customFormat="1" ht="50" customHeight="1" spans="1:11">
      <c r="A25" s="16">
        <v>15</v>
      </c>
      <c r="B25" s="16" t="s">
        <v>17</v>
      </c>
      <c r="C25" s="16" t="s">
        <v>66</v>
      </c>
      <c r="D25" s="16" t="s">
        <v>63</v>
      </c>
      <c r="E25" s="16" t="s">
        <v>67</v>
      </c>
      <c r="F25" s="22">
        <v>408</v>
      </c>
      <c r="G25" s="16" t="s">
        <v>68</v>
      </c>
      <c r="H25" s="22">
        <v>408</v>
      </c>
      <c r="I25" s="22">
        <v>408</v>
      </c>
      <c r="J25" s="100">
        <f t="shared" si="4"/>
        <v>1</v>
      </c>
      <c r="K25" s="16"/>
    </row>
    <row r="26" s="102" customFormat="1" ht="50" customHeight="1" spans="1:11">
      <c r="A26" s="16">
        <v>16</v>
      </c>
      <c r="B26" s="16" t="s">
        <v>17</v>
      </c>
      <c r="C26" s="16" t="s">
        <v>18</v>
      </c>
      <c r="D26" s="16" t="s">
        <v>69</v>
      </c>
      <c r="E26" s="16" t="s">
        <v>70</v>
      </c>
      <c r="F26" s="22">
        <v>1238</v>
      </c>
      <c r="G26" s="16" t="s">
        <v>71</v>
      </c>
      <c r="H26" s="22">
        <v>1238</v>
      </c>
      <c r="I26" s="22">
        <v>40.17</v>
      </c>
      <c r="J26" s="100">
        <f t="shared" si="4"/>
        <v>0.0324474959612278</v>
      </c>
      <c r="K26" s="16"/>
    </row>
    <row r="27" s="102" customFormat="1" ht="50" customHeight="1" spans="1:11">
      <c r="A27" s="16">
        <v>17</v>
      </c>
      <c r="B27" s="16" t="s">
        <v>17</v>
      </c>
      <c r="C27" s="16" t="s">
        <v>56</v>
      </c>
      <c r="D27" s="16" t="s">
        <v>72</v>
      </c>
      <c r="E27" s="16" t="s">
        <v>73</v>
      </c>
      <c r="F27" s="22">
        <v>44</v>
      </c>
      <c r="G27" s="16" t="s">
        <v>74</v>
      </c>
      <c r="H27" s="22">
        <v>44</v>
      </c>
      <c r="I27" s="22">
        <v>0</v>
      </c>
      <c r="J27" s="100">
        <f t="shared" si="4"/>
        <v>0</v>
      </c>
      <c r="K27" s="16"/>
    </row>
    <row r="28" s="102" customFormat="1" ht="50" customHeight="1" spans="1:11">
      <c r="A28" s="16">
        <v>18</v>
      </c>
      <c r="B28" s="16" t="s">
        <v>17</v>
      </c>
      <c r="C28" s="16" t="s">
        <v>75</v>
      </c>
      <c r="D28" s="16" t="s">
        <v>76</v>
      </c>
      <c r="E28" s="16" t="s">
        <v>77</v>
      </c>
      <c r="F28" s="22">
        <v>5026</v>
      </c>
      <c r="G28" s="16" t="s">
        <v>78</v>
      </c>
      <c r="H28" s="22">
        <v>5026</v>
      </c>
      <c r="I28" s="22">
        <v>1087.49</v>
      </c>
      <c r="J28" s="100">
        <f t="shared" si="4"/>
        <v>0.216372861122165</v>
      </c>
      <c r="K28" s="16"/>
    </row>
    <row r="29" s="102" customFormat="1" ht="50" customHeight="1" spans="1:11">
      <c r="A29" s="16">
        <v>19</v>
      </c>
      <c r="B29" s="16" t="s">
        <v>17</v>
      </c>
      <c r="C29" s="16" t="s">
        <v>62</v>
      </c>
      <c r="D29" s="16" t="s">
        <v>79</v>
      </c>
      <c r="E29" s="16" t="s">
        <v>80</v>
      </c>
      <c r="F29" s="22">
        <v>8179</v>
      </c>
      <c r="G29" s="16" t="s">
        <v>81</v>
      </c>
      <c r="H29" s="22">
        <v>8179</v>
      </c>
      <c r="I29" s="22">
        <v>8179</v>
      </c>
      <c r="J29" s="100">
        <f t="shared" ref="J29:J38" si="5">I29/H29</f>
        <v>1</v>
      </c>
      <c r="K29" s="16"/>
    </row>
    <row r="30" s="102" customFormat="1" ht="50" customHeight="1" spans="1:11">
      <c r="A30" s="16">
        <v>20</v>
      </c>
      <c r="B30" s="16" t="s">
        <v>17</v>
      </c>
      <c r="C30" s="16" t="s">
        <v>62</v>
      </c>
      <c r="D30" s="16" t="s">
        <v>79</v>
      </c>
      <c r="E30" s="16" t="s">
        <v>80</v>
      </c>
      <c r="F30" s="22">
        <v>1251</v>
      </c>
      <c r="G30" s="16" t="s">
        <v>82</v>
      </c>
      <c r="H30" s="22">
        <v>1251</v>
      </c>
      <c r="I30" s="22">
        <v>1251</v>
      </c>
      <c r="J30" s="100">
        <f t="shared" si="5"/>
        <v>1</v>
      </c>
      <c r="K30" s="16"/>
    </row>
    <row r="31" s="102" customFormat="1" ht="50" customHeight="1" spans="1:11">
      <c r="A31" s="16">
        <v>21</v>
      </c>
      <c r="B31" s="16" t="s">
        <v>17</v>
      </c>
      <c r="C31" s="16" t="s">
        <v>18</v>
      </c>
      <c r="D31" s="16" t="s">
        <v>83</v>
      </c>
      <c r="E31" s="16" t="s">
        <v>84</v>
      </c>
      <c r="F31" s="22">
        <v>62</v>
      </c>
      <c r="G31" s="16" t="s">
        <v>25</v>
      </c>
      <c r="H31" s="22">
        <v>62</v>
      </c>
      <c r="I31" s="22">
        <v>0</v>
      </c>
      <c r="J31" s="100">
        <f t="shared" si="5"/>
        <v>0</v>
      </c>
      <c r="K31" s="16"/>
    </row>
    <row r="32" s="102" customFormat="1" ht="50" customHeight="1" spans="1:11">
      <c r="A32" s="16">
        <v>22</v>
      </c>
      <c r="B32" s="16" t="s">
        <v>17</v>
      </c>
      <c r="C32" s="16" t="s">
        <v>62</v>
      </c>
      <c r="D32" s="16" t="s">
        <v>79</v>
      </c>
      <c r="E32" s="16" t="s">
        <v>80</v>
      </c>
      <c r="F32" s="22">
        <v>21888</v>
      </c>
      <c r="G32" s="16" t="s">
        <v>82</v>
      </c>
      <c r="H32" s="22">
        <v>21888</v>
      </c>
      <c r="I32" s="22">
        <v>21888</v>
      </c>
      <c r="J32" s="100">
        <f t="shared" si="5"/>
        <v>1</v>
      </c>
      <c r="K32" s="16"/>
    </row>
    <row r="33" s="102" customFormat="1" ht="21" customHeight="1" spans="1:11">
      <c r="A33" s="19"/>
      <c r="B33" s="19" t="s">
        <v>85</v>
      </c>
      <c r="C33" s="19"/>
      <c r="D33" s="19"/>
      <c r="E33" s="19"/>
      <c r="F33" s="20">
        <f>SUM(F6:F32)</f>
        <v>67860</v>
      </c>
      <c r="G33" s="19" t="s">
        <v>86</v>
      </c>
      <c r="H33" s="20">
        <f>SUM(H6:H32)</f>
        <v>67860</v>
      </c>
      <c r="I33" s="20">
        <f>SUM(I6:I32)</f>
        <v>56524.37</v>
      </c>
      <c r="J33" s="101">
        <f t="shared" si="5"/>
        <v>0.832955643972885</v>
      </c>
      <c r="K33" s="27"/>
    </row>
    <row r="34" s="102" customFormat="1" ht="45" customHeight="1" spans="1:11">
      <c r="A34" s="16">
        <v>23</v>
      </c>
      <c r="B34" s="16" t="s">
        <v>87</v>
      </c>
      <c r="C34" s="16" t="s">
        <v>88</v>
      </c>
      <c r="D34" s="16" t="s">
        <v>89</v>
      </c>
      <c r="E34" s="16" t="s">
        <v>90</v>
      </c>
      <c r="F34" s="22">
        <v>17011.23</v>
      </c>
      <c r="G34" s="16" t="s">
        <v>91</v>
      </c>
      <c r="H34" s="22">
        <v>17011.23</v>
      </c>
      <c r="I34" s="22">
        <v>17011.23</v>
      </c>
      <c r="J34" s="100">
        <f t="shared" si="5"/>
        <v>1</v>
      </c>
      <c r="K34" s="16"/>
    </row>
    <row r="35" s="102" customFormat="1" ht="45" customHeight="1" spans="1:11">
      <c r="A35" s="16">
        <v>24</v>
      </c>
      <c r="B35" s="16" t="s">
        <v>92</v>
      </c>
      <c r="C35" s="17" t="s">
        <v>88</v>
      </c>
      <c r="D35" s="16" t="s">
        <v>93</v>
      </c>
      <c r="E35" s="16" t="s">
        <v>94</v>
      </c>
      <c r="F35" s="22">
        <v>368</v>
      </c>
      <c r="G35" s="16" t="s">
        <v>95</v>
      </c>
      <c r="H35" s="22">
        <v>368</v>
      </c>
      <c r="I35" s="22">
        <v>59.75</v>
      </c>
      <c r="J35" s="100">
        <f t="shared" si="5"/>
        <v>0.162364130434783</v>
      </c>
      <c r="K35" s="16"/>
    </row>
    <row r="36" s="102" customFormat="1" ht="22" customHeight="1" spans="1:11">
      <c r="A36" s="19"/>
      <c r="B36" s="19" t="s">
        <v>96</v>
      </c>
      <c r="C36" s="19"/>
      <c r="D36" s="19"/>
      <c r="E36" s="19"/>
      <c r="F36" s="20">
        <f t="shared" ref="F36:I36" si="6">SUM(F34:F35)</f>
        <v>17379.23</v>
      </c>
      <c r="G36" s="19" t="s">
        <v>86</v>
      </c>
      <c r="H36" s="20">
        <f t="shared" si="6"/>
        <v>17379.23</v>
      </c>
      <c r="I36" s="20">
        <f t="shared" si="6"/>
        <v>17070.98</v>
      </c>
      <c r="J36" s="60">
        <f t="shared" si="5"/>
        <v>0.982263310860147</v>
      </c>
      <c r="K36" s="27"/>
    </row>
    <row r="37" s="102" customFormat="1" ht="43" customHeight="1" spans="1:11">
      <c r="A37" s="16">
        <v>25</v>
      </c>
      <c r="B37" s="16" t="s">
        <v>92</v>
      </c>
      <c r="C37" s="17" t="s">
        <v>97</v>
      </c>
      <c r="D37" s="16" t="s">
        <v>98</v>
      </c>
      <c r="E37" s="16" t="s">
        <v>99</v>
      </c>
      <c r="F37" s="22">
        <v>3906</v>
      </c>
      <c r="G37" s="16" t="s">
        <v>100</v>
      </c>
      <c r="H37" s="22">
        <v>3906</v>
      </c>
      <c r="I37" s="22">
        <f>1038.2+1083.8</f>
        <v>2122</v>
      </c>
      <c r="J37" s="100">
        <f t="shared" si="5"/>
        <v>0.543266769073221</v>
      </c>
      <c r="K37" s="16"/>
    </row>
    <row r="38" s="102" customFormat="1" ht="43" customHeight="1" spans="1:11">
      <c r="A38" s="16">
        <v>26</v>
      </c>
      <c r="B38" s="16" t="s">
        <v>92</v>
      </c>
      <c r="C38" s="17" t="s">
        <v>97</v>
      </c>
      <c r="D38" s="16" t="s">
        <v>101</v>
      </c>
      <c r="E38" s="16" t="s">
        <v>102</v>
      </c>
      <c r="F38" s="22">
        <v>470</v>
      </c>
      <c r="G38" s="16" t="s">
        <v>103</v>
      </c>
      <c r="H38" s="22">
        <v>470</v>
      </c>
      <c r="I38" s="22">
        <v>470</v>
      </c>
      <c r="J38" s="100">
        <f t="shared" si="5"/>
        <v>1</v>
      </c>
      <c r="K38" s="16"/>
    </row>
    <row r="39" s="102" customFormat="1" ht="43" customHeight="1" spans="1:11">
      <c r="A39" s="16">
        <v>27</v>
      </c>
      <c r="B39" s="16" t="s">
        <v>92</v>
      </c>
      <c r="C39" s="17" t="s">
        <v>97</v>
      </c>
      <c r="D39" s="16" t="s">
        <v>104</v>
      </c>
      <c r="E39" s="16" t="s">
        <v>105</v>
      </c>
      <c r="F39" s="22">
        <v>130</v>
      </c>
      <c r="G39" s="16" t="s">
        <v>100</v>
      </c>
      <c r="H39" s="22">
        <v>130</v>
      </c>
      <c r="I39" s="22">
        <v>130</v>
      </c>
      <c r="J39" s="100">
        <f t="shared" ref="J39:J46" si="7">I39/H39</f>
        <v>1</v>
      </c>
      <c r="K39" s="16"/>
    </row>
    <row r="40" s="102" customFormat="1" ht="22" customHeight="1" spans="1:11">
      <c r="A40" s="19"/>
      <c r="B40" s="19" t="s">
        <v>106</v>
      </c>
      <c r="C40" s="19"/>
      <c r="D40" s="19"/>
      <c r="E40" s="19"/>
      <c r="F40" s="20">
        <f>SUM(F37:F39)</f>
        <v>4506</v>
      </c>
      <c r="G40" s="19" t="s">
        <v>86</v>
      </c>
      <c r="H40" s="20">
        <f>SUM(H37:H39)</f>
        <v>4506</v>
      </c>
      <c r="I40" s="20">
        <f>SUM(I37:I39)</f>
        <v>2722</v>
      </c>
      <c r="J40" s="101">
        <f t="shared" si="7"/>
        <v>0.604083444296494</v>
      </c>
      <c r="K40" s="27"/>
    </row>
    <row r="41" s="102" customFormat="1" ht="42" customHeight="1" spans="1:11">
      <c r="A41" s="16">
        <v>28</v>
      </c>
      <c r="B41" s="16" t="s">
        <v>107</v>
      </c>
      <c r="C41" s="17" t="s">
        <v>108</v>
      </c>
      <c r="D41" s="16" t="s">
        <v>109</v>
      </c>
      <c r="E41" s="16" t="s">
        <v>110</v>
      </c>
      <c r="F41" s="21">
        <v>6097</v>
      </c>
      <c r="G41" s="16" t="s">
        <v>111</v>
      </c>
      <c r="H41" s="21">
        <v>6097</v>
      </c>
      <c r="I41" s="22">
        <v>285</v>
      </c>
      <c r="J41" s="100">
        <f t="shared" si="7"/>
        <v>0.0467443004756438</v>
      </c>
      <c r="K41" s="27"/>
    </row>
    <row r="42" s="102" customFormat="1" ht="42" customHeight="1" spans="1:11">
      <c r="A42" s="16">
        <v>29</v>
      </c>
      <c r="B42" s="16" t="s">
        <v>107</v>
      </c>
      <c r="C42" s="17" t="s">
        <v>108</v>
      </c>
      <c r="D42" s="16" t="s">
        <v>112</v>
      </c>
      <c r="E42" s="16" t="s">
        <v>113</v>
      </c>
      <c r="F42" s="21">
        <v>2985</v>
      </c>
      <c r="G42" s="16" t="s">
        <v>111</v>
      </c>
      <c r="H42" s="21">
        <v>2985</v>
      </c>
      <c r="I42" s="22">
        <v>0</v>
      </c>
      <c r="J42" s="100">
        <f t="shared" si="7"/>
        <v>0</v>
      </c>
      <c r="K42" s="27"/>
    </row>
    <row r="43" s="102" customFormat="1" ht="42" customHeight="1" spans="1:11">
      <c r="A43" s="16">
        <v>30</v>
      </c>
      <c r="B43" s="16" t="s">
        <v>107</v>
      </c>
      <c r="C43" s="17" t="s">
        <v>108</v>
      </c>
      <c r="D43" s="16" t="s">
        <v>114</v>
      </c>
      <c r="E43" s="16" t="s">
        <v>115</v>
      </c>
      <c r="F43" s="21">
        <v>2357</v>
      </c>
      <c r="G43" s="16" t="s">
        <v>111</v>
      </c>
      <c r="H43" s="21">
        <v>2357</v>
      </c>
      <c r="I43" s="22">
        <v>0</v>
      </c>
      <c r="J43" s="100">
        <f t="shared" si="7"/>
        <v>0</v>
      </c>
      <c r="K43" s="27"/>
    </row>
    <row r="44" s="102" customFormat="1" ht="24" customHeight="1" spans="1:11">
      <c r="A44" s="19"/>
      <c r="B44" s="19" t="s">
        <v>116</v>
      </c>
      <c r="C44" s="19"/>
      <c r="D44" s="19"/>
      <c r="E44" s="19"/>
      <c r="F44" s="20">
        <f>SUM(F41:F43)</f>
        <v>11439</v>
      </c>
      <c r="G44" s="19" t="s">
        <v>86</v>
      </c>
      <c r="H44" s="20">
        <f>SUM(H41:H43)</f>
        <v>11439</v>
      </c>
      <c r="I44" s="20">
        <f>SUM(I41:I41)</f>
        <v>285</v>
      </c>
      <c r="J44" s="101">
        <f t="shared" si="7"/>
        <v>0.024914765276685</v>
      </c>
      <c r="K44" s="27"/>
    </row>
    <row r="45" s="102" customFormat="1" ht="41" customHeight="1" spans="1:11">
      <c r="A45" s="16">
        <v>31</v>
      </c>
      <c r="B45" s="16" t="s">
        <v>117</v>
      </c>
      <c r="C45" s="16" t="s">
        <v>118</v>
      </c>
      <c r="D45" s="16" t="s">
        <v>119</v>
      </c>
      <c r="E45" s="16" t="s">
        <v>120</v>
      </c>
      <c r="F45" s="22">
        <v>116</v>
      </c>
      <c r="G45" s="16" t="s">
        <v>121</v>
      </c>
      <c r="H45" s="22">
        <v>116</v>
      </c>
      <c r="I45" s="22">
        <v>0</v>
      </c>
      <c r="J45" s="100">
        <f t="shared" si="7"/>
        <v>0</v>
      </c>
      <c r="K45" s="16"/>
    </row>
    <row r="46" s="102" customFormat="1" ht="41" customHeight="1" spans="1:11">
      <c r="A46" s="16">
        <v>32</v>
      </c>
      <c r="B46" s="16" t="s">
        <v>117</v>
      </c>
      <c r="C46" s="16" t="s">
        <v>118</v>
      </c>
      <c r="D46" s="16" t="s">
        <v>122</v>
      </c>
      <c r="E46" s="16" t="s">
        <v>123</v>
      </c>
      <c r="F46" s="22">
        <v>114.6</v>
      </c>
      <c r="G46" s="16" t="s">
        <v>121</v>
      </c>
      <c r="H46" s="22">
        <v>114.6</v>
      </c>
      <c r="I46" s="22">
        <v>0</v>
      </c>
      <c r="J46" s="100">
        <f t="shared" si="7"/>
        <v>0</v>
      </c>
      <c r="K46" s="16"/>
    </row>
    <row r="47" s="102" customFormat="1" ht="21" customHeight="1" spans="1:11">
      <c r="A47" s="19"/>
      <c r="B47" s="19" t="s">
        <v>124</v>
      </c>
      <c r="C47" s="19"/>
      <c r="D47" s="19"/>
      <c r="E47" s="19"/>
      <c r="F47" s="20">
        <f>SUM(F45:F46)</f>
        <v>230.6</v>
      </c>
      <c r="G47" s="19" t="s">
        <v>86</v>
      </c>
      <c r="H47" s="20">
        <f>SUM(H45:H46)</f>
        <v>230.6</v>
      </c>
      <c r="I47" s="20">
        <f>SUM(I45:I46)</f>
        <v>0</v>
      </c>
      <c r="J47" s="101">
        <f t="shared" ref="J47:J59" si="8">I47/H47</f>
        <v>0</v>
      </c>
      <c r="K47" s="27"/>
    </row>
    <row r="48" s="102" customFormat="1" ht="38" customHeight="1" spans="1:11">
      <c r="A48" s="16">
        <v>33</v>
      </c>
      <c r="B48" s="16" t="s">
        <v>125</v>
      </c>
      <c r="C48" s="16" t="s">
        <v>126</v>
      </c>
      <c r="D48" s="16" t="s">
        <v>127</v>
      </c>
      <c r="E48" s="16" t="s">
        <v>128</v>
      </c>
      <c r="F48" s="22">
        <v>1379.6</v>
      </c>
      <c r="G48" s="16" t="s">
        <v>129</v>
      </c>
      <c r="H48" s="22">
        <v>1379.6</v>
      </c>
      <c r="I48" s="22">
        <v>517.09</v>
      </c>
      <c r="J48" s="100">
        <f t="shared" si="8"/>
        <v>0.374811539576689</v>
      </c>
      <c r="K48" s="16"/>
    </row>
    <row r="49" s="102" customFormat="1" ht="38" customHeight="1" spans="1:11">
      <c r="A49" s="16">
        <v>34</v>
      </c>
      <c r="B49" s="16" t="s">
        <v>125</v>
      </c>
      <c r="C49" s="16" t="s">
        <v>126</v>
      </c>
      <c r="D49" s="16" t="s">
        <v>130</v>
      </c>
      <c r="E49" s="16" t="s">
        <v>131</v>
      </c>
      <c r="F49" s="22">
        <v>12806.8</v>
      </c>
      <c r="G49" s="16" t="s">
        <v>132</v>
      </c>
      <c r="H49" s="22">
        <v>1763.4</v>
      </c>
      <c r="I49" s="22">
        <v>1708.76</v>
      </c>
      <c r="J49" s="100">
        <f t="shared" si="8"/>
        <v>0.969014403992288</v>
      </c>
      <c r="K49" s="16"/>
    </row>
    <row r="50" s="102" customFormat="1" ht="39" customHeight="1" spans="1:11">
      <c r="A50" s="16"/>
      <c r="B50" s="16"/>
      <c r="C50" s="16"/>
      <c r="D50" s="16"/>
      <c r="E50" s="16"/>
      <c r="F50" s="22"/>
      <c r="G50" s="16" t="s">
        <v>133</v>
      </c>
      <c r="H50" s="22">
        <v>11043.4</v>
      </c>
      <c r="I50" s="22">
        <v>1157.41</v>
      </c>
      <c r="J50" s="100">
        <f t="shared" si="8"/>
        <v>0.104805585236431</v>
      </c>
      <c r="K50" s="16"/>
    </row>
    <row r="51" s="102" customFormat="1" ht="39" customHeight="1" spans="1:11">
      <c r="A51" s="16">
        <v>35</v>
      </c>
      <c r="B51" s="16" t="s">
        <v>125</v>
      </c>
      <c r="C51" s="16" t="s">
        <v>126</v>
      </c>
      <c r="D51" s="16" t="s">
        <v>130</v>
      </c>
      <c r="E51" s="16" t="s">
        <v>134</v>
      </c>
      <c r="F51" s="22">
        <v>291</v>
      </c>
      <c r="G51" s="16" t="s">
        <v>135</v>
      </c>
      <c r="H51" s="22">
        <v>291</v>
      </c>
      <c r="I51" s="22">
        <v>0</v>
      </c>
      <c r="J51" s="100">
        <f t="shared" si="8"/>
        <v>0</v>
      </c>
      <c r="K51" s="16"/>
    </row>
    <row r="52" s="102" customFormat="1" ht="39" customHeight="1" spans="1:11">
      <c r="A52" s="16">
        <v>36</v>
      </c>
      <c r="B52" s="16" t="s">
        <v>125</v>
      </c>
      <c r="C52" s="16" t="s">
        <v>126</v>
      </c>
      <c r="D52" s="16" t="s">
        <v>136</v>
      </c>
      <c r="E52" s="16" t="s">
        <v>137</v>
      </c>
      <c r="F52" s="22">
        <v>1008.2</v>
      </c>
      <c r="G52" s="16" t="s">
        <v>138</v>
      </c>
      <c r="H52" s="22">
        <v>1008.2</v>
      </c>
      <c r="I52" s="22">
        <v>0</v>
      </c>
      <c r="J52" s="100">
        <f t="shared" si="8"/>
        <v>0</v>
      </c>
      <c r="K52" s="16"/>
    </row>
    <row r="53" s="102" customFormat="1" ht="39" customHeight="1" spans="1:11">
      <c r="A53" s="16">
        <v>37</v>
      </c>
      <c r="B53" s="16" t="s">
        <v>125</v>
      </c>
      <c r="C53" s="16" t="s">
        <v>126</v>
      </c>
      <c r="D53" s="16" t="s">
        <v>139</v>
      </c>
      <c r="E53" s="16" t="s">
        <v>140</v>
      </c>
      <c r="F53" s="22">
        <v>243.3</v>
      </c>
      <c r="G53" s="16" t="s">
        <v>129</v>
      </c>
      <c r="H53" s="22">
        <v>243.3</v>
      </c>
      <c r="I53" s="22">
        <v>0</v>
      </c>
      <c r="J53" s="100">
        <f t="shared" si="8"/>
        <v>0</v>
      </c>
      <c r="K53" s="16"/>
    </row>
    <row r="54" s="102" customFormat="1" ht="39" customHeight="1" spans="1:11">
      <c r="A54" s="16">
        <v>38</v>
      </c>
      <c r="B54" s="16" t="s">
        <v>125</v>
      </c>
      <c r="C54" s="16" t="s">
        <v>126</v>
      </c>
      <c r="D54" s="16" t="s">
        <v>139</v>
      </c>
      <c r="E54" s="16" t="s">
        <v>141</v>
      </c>
      <c r="F54" s="22">
        <v>98.3</v>
      </c>
      <c r="G54" s="16" t="s">
        <v>129</v>
      </c>
      <c r="H54" s="22">
        <v>98.3</v>
      </c>
      <c r="I54" s="22">
        <v>0</v>
      </c>
      <c r="J54" s="100">
        <f t="shared" si="8"/>
        <v>0</v>
      </c>
      <c r="K54" s="16"/>
    </row>
    <row r="55" s="102" customFormat="1" ht="21" customHeight="1" spans="1:11">
      <c r="A55" s="19"/>
      <c r="B55" s="19" t="s">
        <v>142</v>
      </c>
      <c r="C55" s="19"/>
      <c r="D55" s="19"/>
      <c r="E55" s="19"/>
      <c r="F55" s="20">
        <f>SUM(F48:F54)</f>
        <v>15827.2</v>
      </c>
      <c r="G55" s="19" t="s">
        <v>86</v>
      </c>
      <c r="H55" s="20">
        <f>SUM(H48:H54)</f>
        <v>15827.2</v>
      </c>
      <c r="I55" s="20">
        <f>SUM(I48:I54)</f>
        <v>3383.26</v>
      </c>
      <c r="J55" s="101">
        <f t="shared" si="8"/>
        <v>0.21376238374444</v>
      </c>
      <c r="K55" s="27"/>
    </row>
    <row r="56" s="102" customFormat="1" ht="43" customHeight="1" spans="1:11">
      <c r="A56" s="16">
        <v>39</v>
      </c>
      <c r="B56" s="16" t="s">
        <v>143</v>
      </c>
      <c r="C56" s="16" t="s">
        <v>43</v>
      </c>
      <c r="D56" s="16" t="s">
        <v>144</v>
      </c>
      <c r="E56" s="16" t="s">
        <v>145</v>
      </c>
      <c r="F56" s="22">
        <v>349</v>
      </c>
      <c r="G56" s="16" t="s">
        <v>146</v>
      </c>
      <c r="H56" s="22">
        <v>349</v>
      </c>
      <c r="I56" s="22">
        <f>235.39+97</f>
        <v>332.39</v>
      </c>
      <c r="J56" s="100">
        <f t="shared" si="8"/>
        <v>0.952406876790831</v>
      </c>
      <c r="K56" s="16"/>
    </row>
    <row r="57" s="102" customFormat="1" ht="44" customHeight="1" spans="1:11">
      <c r="A57" s="16">
        <v>40</v>
      </c>
      <c r="B57" s="16" t="s">
        <v>143</v>
      </c>
      <c r="C57" s="16" t="s">
        <v>43</v>
      </c>
      <c r="D57" s="16" t="s">
        <v>144</v>
      </c>
      <c r="E57" s="16" t="s">
        <v>147</v>
      </c>
      <c r="F57" s="22">
        <v>167</v>
      </c>
      <c r="G57" s="16" t="s">
        <v>148</v>
      </c>
      <c r="H57" s="22">
        <v>167</v>
      </c>
      <c r="I57" s="22">
        <v>132</v>
      </c>
      <c r="J57" s="100">
        <f t="shared" si="8"/>
        <v>0.790419161676647</v>
      </c>
      <c r="K57" s="108"/>
    </row>
    <row r="58" s="102" customFormat="1" ht="44" customHeight="1" spans="1:11">
      <c r="A58" s="16">
        <v>41</v>
      </c>
      <c r="B58" s="16" t="s">
        <v>143</v>
      </c>
      <c r="C58" s="16" t="s">
        <v>43</v>
      </c>
      <c r="D58" s="16" t="s">
        <v>149</v>
      </c>
      <c r="E58" s="16" t="s">
        <v>150</v>
      </c>
      <c r="F58" s="22">
        <v>100</v>
      </c>
      <c r="G58" s="16" t="s">
        <v>151</v>
      </c>
      <c r="H58" s="22">
        <v>100</v>
      </c>
      <c r="I58" s="22">
        <v>47.84</v>
      </c>
      <c r="J58" s="100">
        <f t="shared" si="8"/>
        <v>0.4784</v>
      </c>
      <c r="K58" s="108"/>
    </row>
    <row r="59" s="102" customFormat="1" ht="21" customHeight="1" spans="1:11">
      <c r="A59" s="19"/>
      <c r="B59" s="19" t="s">
        <v>152</v>
      </c>
      <c r="C59" s="19"/>
      <c r="D59" s="19"/>
      <c r="E59" s="19"/>
      <c r="F59" s="20">
        <f t="shared" ref="F59:I59" si="9">SUM(F56:F58)</f>
        <v>616</v>
      </c>
      <c r="G59" s="19" t="s">
        <v>86</v>
      </c>
      <c r="H59" s="20">
        <f t="shared" si="9"/>
        <v>616</v>
      </c>
      <c r="I59" s="20">
        <f t="shared" si="9"/>
        <v>512.23</v>
      </c>
      <c r="J59" s="101">
        <f t="shared" si="8"/>
        <v>0.831542207792208</v>
      </c>
      <c r="K59" s="27"/>
    </row>
  </sheetData>
  <mergeCells count="37">
    <mergeCell ref="A1:K1"/>
    <mergeCell ref="D2:H2"/>
    <mergeCell ref="I2:K2"/>
    <mergeCell ref="D3:F3"/>
    <mergeCell ref="G3:H3"/>
    <mergeCell ref="B5:E5"/>
    <mergeCell ref="B33:E33"/>
    <mergeCell ref="B36:E36"/>
    <mergeCell ref="B40:E40"/>
    <mergeCell ref="B44:E44"/>
    <mergeCell ref="B47:E47"/>
    <mergeCell ref="B55:E55"/>
    <mergeCell ref="B59:E59"/>
    <mergeCell ref="A3:A4"/>
    <mergeCell ref="A6:A10"/>
    <mergeCell ref="A11:A12"/>
    <mergeCell ref="A49:A50"/>
    <mergeCell ref="B3:B4"/>
    <mergeCell ref="B6:B10"/>
    <mergeCell ref="B11:B12"/>
    <mergeCell ref="B49:B50"/>
    <mergeCell ref="C3:C4"/>
    <mergeCell ref="C6:C10"/>
    <mergeCell ref="C11:C12"/>
    <mergeCell ref="C49:C50"/>
    <mergeCell ref="D6:D10"/>
    <mergeCell ref="D11:D12"/>
    <mergeCell ref="D49:D50"/>
    <mergeCell ref="E6:E10"/>
    <mergeCell ref="E11:E12"/>
    <mergeCell ref="E49:E50"/>
    <mergeCell ref="F6:F10"/>
    <mergeCell ref="F11:F12"/>
    <mergeCell ref="F49:F50"/>
    <mergeCell ref="I3:I4"/>
    <mergeCell ref="J3:J4"/>
    <mergeCell ref="K3:K4"/>
  </mergeCells>
  <pageMargins left="0.751388888888889" right="0.751388888888889" top="0.511805555555556" bottom="0.511805555555556" header="0.196527777777778" footer="0.275"/>
  <pageSetup paperSize="9" scale="77" fitToHeight="0" orientation="landscape" horizontalDpi="600"/>
  <headerFooter>
    <oddFooter>&amp;C&amp;"仿宋"第 &amp;P 页，共 &amp;N 页</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
  <sheetViews>
    <sheetView workbookViewId="0">
      <pane ySplit="5" topLeftCell="A6" activePane="bottomLeft" state="frozen"/>
      <selection/>
      <selection pane="bottomLeft" activeCell="I6" sqref="I6"/>
    </sheetView>
  </sheetViews>
  <sheetFormatPr defaultColWidth="9" defaultRowHeight="13.5"/>
  <cols>
    <col min="1" max="1" width="7.5" style="66" customWidth="1"/>
    <col min="2" max="2" width="9" style="66" customWidth="1"/>
    <col min="3" max="4" width="12.75" style="66" customWidth="1"/>
    <col min="5" max="5" width="26.125" style="66" customWidth="1"/>
    <col min="6" max="6" width="14.25" style="66" customWidth="1"/>
    <col min="7" max="7" width="21.5" style="66" customWidth="1"/>
    <col min="8" max="8" width="13.25" style="66" customWidth="1"/>
    <col min="9" max="9" width="15.375" style="66" customWidth="1"/>
    <col min="10" max="10" width="9" style="66"/>
    <col min="11" max="11" width="10.375" style="66" customWidth="1"/>
    <col min="12" max="16384" width="9" style="66"/>
  </cols>
  <sheetData>
    <row r="1" s="66" customFormat="1" ht="30" customHeight="1" spans="1:11">
      <c r="A1" s="2" t="s">
        <v>153</v>
      </c>
      <c r="B1" s="2"/>
      <c r="C1" s="2"/>
      <c r="D1" s="2"/>
      <c r="E1" s="2"/>
      <c r="F1" s="2"/>
      <c r="G1" s="2"/>
      <c r="H1" s="2"/>
      <c r="I1" s="2"/>
      <c r="J1" s="2"/>
      <c r="K1" s="2"/>
    </row>
    <row r="2" s="66" customFormat="1" ht="18" customHeight="1" spans="1:11">
      <c r="A2" s="3"/>
      <c r="B2" s="3"/>
      <c r="C2" s="4"/>
      <c r="D2" s="3"/>
      <c r="E2" s="5" t="s">
        <v>154</v>
      </c>
      <c r="F2" s="5"/>
      <c r="G2" s="5"/>
      <c r="H2" s="3"/>
      <c r="I2" s="95" t="s">
        <v>2</v>
      </c>
      <c r="J2" s="95"/>
      <c r="K2" s="95"/>
    </row>
    <row r="3" s="66" customFormat="1" ht="21" customHeight="1" spans="1:11">
      <c r="A3" s="86" t="s">
        <v>3</v>
      </c>
      <c r="B3" s="86" t="s">
        <v>155</v>
      </c>
      <c r="C3" s="87" t="s">
        <v>156</v>
      </c>
      <c r="D3" s="86" t="s">
        <v>6</v>
      </c>
      <c r="E3" s="86"/>
      <c r="F3" s="86"/>
      <c r="G3" s="86" t="s">
        <v>157</v>
      </c>
      <c r="H3" s="86"/>
      <c r="I3" s="86" t="s">
        <v>8</v>
      </c>
      <c r="J3" s="96" t="s">
        <v>9</v>
      </c>
      <c r="K3" s="97" t="s">
        <v>10</v>
      </c>
    </row>
    <row r="4" s="66" customFormat="1" ht="20" customHeight="1" spans="1:11">
      <c r="A4" s="86"/>
      <c r="B4" s="86"/>
      <c r="C4" s="88"/>
      <c r="D4" s="86" t="s">
        <v>11</v>
      </c>
      <c r="E4" s="86" t="s">
        <v>12</v>
      </c>
      <c r="F4" s="89" t="s">
        <v>13</v>
      </c>
      <c r="G4" s="86" t="s">
        <v>7</v>
      </c>
      <c r="H4" s="89" t="s">
        <v>15</v>
      </c>
      <c r="I4" s="86"/>
      <c r="J4" s="98"/>
      <c r="K4" s="97"/>
    </row>
    <row r="5" s="66" customFormat="1" ht="22" customHeight="1" spans="1:11">
      <c r="A5" s="90"/>
      <c r="B5" s="91" t="s">
        <v>16</v>
      </c>
      <c r="C5" s="92"/>
      <c r="D5" s="92"/>
      <c r="E5" s="93"/>
      <c r="F5" s="94">
        <f t="shared" ref="F5:I5" si="0">F8+F10</f>
        <v>2829.25</v>
      </c>
      <c r="G5" s="87" t="s">
        <v>16</v>
      </c>
      <c r="H5" s="94">
        <f t="shared" si="0"/>
        <v>2829.25</v>
      </c>
      <c r="I5" s="94">
        <f t="shared" si="0"/>
        <v>380.25</v>
      </c>
      <c r="J5" s="96">
        <f t="shared" ref="J5:J10" si="1">I5/H5</f>
        <v>0.134399575859327</v>
      </c>
      <c r="K5" s="99"/>
    </row>
    <row r="6" s="66" customFormat="1" ht="47" customHeight="1" spans="1:11">
      <c r="A6" s="16">
        <v>1</v>
      </c>
      <c r="B6" s="16" t="s">
        <v>107</v>
      </c>
      <c r="C6" s="16" t="s">
        <v>158</v>
      </c>
      <c r="D6" s="16" t="s">
        <v>159</v>
      </c>
      <c r="E6" s="16" t="s">
        <v>160</v>
      </c>
      <c r="F6" s="22">
        <v>1617.25</v>
      </c>
      <c r="G6" s="16" t="s">
        <v>161</v>
      </c>
      <c r="H6" s="22">
        <v>1617.25</v>
      </c>
      <c r="I6" s="22">
        <v>213.61</v>
      </c>
      <c r="J6" s="100">
        <f t="shared" si="1"/>
        <v>0.132082238367599</v>
      </c>
      <c r="K6" s="16"/>
    </row>
    <row r="7" s="66" customFormat="1" ht="47" customHeight="1" spans="1:11">
      <c r="A7" s="16">
        <v>2</v>
      </c>
      <c r="B7" s="16" t="s">
        <v>107</v>
      </c>
      <c r="C7" s="16" t="s">
        <v>118</v>
      </c>
      <c r="D7" s="16" t="s">
        <v>162</v>
      </c>
      <c r="E7" s="16" t="s">
        <v>163</v>
      </c>
      <c r="F7" s="22">
        <v>652</v>
      </c>
      <c r="G7" s="16" t="s">
        <v>164</v>
      </c>
      <c r="H7" s="22">
        <v>652</v>
      </c>
      <c r="I7" s="22">
        <v>166.64</v>
      </c>
      <c r="J7" s="100">
        <f t="shared" si="1"/>
        <v>0.25558282208589</v>
      </c>
      <c r="K7" s="16"/>
    </row>
    <row r="8" s="66" customFormat="1" ht="33" customHeight="1" spans="1:11">
      <c r="A8" s="19"/>
      <c r="B8" s="23" t="s">
        <v>116</v>
      </c>
      <c r="C8" s="24"/>
      <c r="D8" s="24"/>
      <c r="E8" s="25"/>
      <c r="F8" s="20">
        <f t="shared" ref="F8:I8" si="2">SUM(F6:F7)</f>
        <v>2269.25</v>
      </c>
      <c r="G8" s="19" t="s">
        <v>86</v>
      </c>
      <c r="H8" s="20">
        <f t="shared" si="2"/>
        <v>2269.25</v>
      </c>
      <c r="I8" s="20">
        <f t="shared" si="2"/>
        <v>380.25</v>
      </c>
      <c r="J8" s="101">
        <f t="shared" si="1"/>
        <v>0.167566376556131</v>
      </c>
      <c r="K8" s="27"/>
    </row>
    <row r="9" s="66" customFormat="1" ht="47" customHeight="1" spans="1:11">
      <c r="A9" s="16">
        <v>3</v>
      </c>
      <c r="B9" s="16" t="s">
        <v>125</v>
      </c>
      <c r="C9" s="16" t="s">
        <v>165</v>
      </c>
      <c r="D9" s="16" t="s">
        <v>166</v>
      </c>
      <c r="E9" s="16" t="s">
        <v>167</v>
      </c>
      <c r="F9" s="22">
        <v>560</v>
      </c>
      <c r="G9" s="16" t="s">
        <v>168</v>
      </c>
      <c r="H9" s="22">
        <v>560</v>
      </c>
      <c r="I9" s="22">
        <v>0</v>
      </c>
      <c r="J9" s="100">
        <f t="shared" si="1"/>
        <v>0</v>
      </c>
      <c r="K9" s="16"/>
    </row>
    <row r="10" s="66" customFormat="1" ht="33" customHeight="1" spans="1:11">
      <c r="A10" s="19"/>
      <c r="B10" s="23" t="s">
        <v>142</v>
      </c>
      <c r="C10" s="24"/>
      <c r="D10" s="24"/>
      <c r="E10" s="25"/>
      <c r="F10" s="20">
        <f>SUM(F9:F9)</f>
        <v>560</v>
      </c>
      <c r="G10" s="19" t="s">
        <v>86</v>
      </c>
      <c r="H10" s="20">
        <f>SUM(H9:H9)</f>
        <v>560</v>
      </c>
      <c r="I10" s="20">
        <f>SUM(I9:I9)</f>
        <v>0</v>
      </c>
      <c r="J10" s="101">
        <f t="shared" si="1"/>
        <v>0</v>
      </c>
      <c r="K10" s="27"/>
    </row>
  </sheetData>
  <mergeCells count="14">
    <mergeCell ref="A1:K1"/>
    <mergeCell ref="E2:G2"/>
    <mergeCell ref="I2:K2"/>
    <mergeCell ref="D3:F3"/>
    <mergeCell ref="G3:H3"/>
    <mergeCell ref="B5:E5"/>
    <mergeCell ref="B8:E8"/>
    <mergeCell ref="B10:E10"/>
    <mergeCell ref="A3:A4"/>
    <mergeCell ref="B3:B4"/>
    <mergeCell ref="C3:C4"/>
    <mergeCell ref="I3:I4"/>
    <mergeCell ref="J3:J4"/>
    <mergeCell ref="K3:K4"/>
  </mergeCells>
  <pageMargins left="0.75" right="0.75" top="1" bottom="1" header="0.5" footer="0.5"/>
  <pageSetup paperSize="9" scale="87"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9"/>
  <sheetViews>
    <sheetView workbookViewId="0">
      <selection activeCell="G8" sqref="G8"/>
    </sheetView>
  </sheetViews>
  <sheetFormatPr defaultColWidth="9" defaultRowHeight="13.5" outlineLevelCol="3"/>
  <cols>
    <col min="1" max="1" width="34.1083333333333" style="71" customWidth="1"/>
    <col min="2" max="2" width="33.25" style="71" customWidth="1"/>
    <col min="3" max="3" width="20" style="71" customWidth="1"/>
    <col min="4" max="4" width="21.5" style="71" customWidth="1"/>
    <col min="5" max="5" width="9" style="70"/>
    <col min="6" max="6" width="11.625" style="70" customWidth="1"/>
    <col min="7" max="7" width="9.375" style="70"/>
    <col min="8" max="8" width="13.75" style="70"/>
    <col min="9" max="16384" width="9" style="70"/>
  </cols>
  <sheetData>
    <row r="1" s="70" customFormat="1" ht="34" customHeight="1" spans="1:4">
      <c r="A1" s="72" t="s">
        <v>169</v>
      </c>
      <c r="B1" s="72"/>
      <c r="C1" s="72"/>
      <c r="D1" s="72"/>
    </row>
    <row r="2" s="70" customFormat="1" ht="19" customHeight="1" spans="1:4">
      <c r="A2" s="73"/>
      <c r="B2" s="74" t="s">
        <v>170</v>
      </c>
      <c r="C2" s="74"/>
      <c r="D2" s="75" t="s">
        <v>2</v>
      </c>
    </row>
    <row r="3" s="70" customFormat="1" ht="25" customHeight="1" spans="1:4">
      <c r="A3" s="76" t="s">
        <v>171</v>
      </c>
      <c r="B3" s="76" t="s">
        <v>172</v>
      </c>
      <c r="C3" s="76" t="s">
        <v>11</v>
      </c>
      <c r="D3" s="76" t="s">
        <v>173</v>
      </c>
    </row>
    <row r="4" s="70" customFormat="1" ht="28" customHeight="1" spans="1:4">
      <c r="A4" s="77" t="s">
        <v>174</v>
      </c>
      <c r="B4" s="71"/>
      <c r="C4" s="78" t="s">
        <v>16</v>
      </c>
      <c r="D4" s="78">
        <f>D5+D8+D33</f>
        <v>88717.63</v>
      </c>
    </row>
    <row r="5" s="70" customFormat="1" ht="28" customHeight="1" spans="1:4">
      <c r="A5" s="77" t="s">
        <v>175</v>
      </c>
      <c r="B5" s="77"/>
      <c r="C5" s="77"/>
      <c r="D5" s="78">
        <f>SUM(D6:D7)</f>
        <v>17011.23</v>
      </c>
    </row>
    <row r="6" s="70" customFormat="1" ht="28" customHeight="1" spans="1:4">
      <c r="A6" s="79" t="s">
        <v>176</v>
      </c>
      <c r="B6" s="76"/>
      <c r="C6" s="76" t="s">
        <v>89</v>
      </c>
      <c r="D6" s="76">
        <v>17011.23</v>
      </c>
    </row>
    <row r="7" s="70" customFormat="1" ht="28" customHeight="1" spans="1:4">
      <c r="A7" s="79" t="s">
        <v>177</v>
      </c>
      <c r="B7" s="76"/>
      <c r="C7" s="76"/>
      <c r="D7" s="76" t="s">
        <v>178</v>
      </c>
    </row>
    <row r="8" s="70" customFormat="1" ht="28" customHeight="1" spans="1:4">
      <c r="A8" s="77" t="s">
        <v>179</v>
      </c>
      <c r="B8" s="76"/>
      <c r="C8" s="76"/>
      <c r="D8" s="78">
        <f>SUM(D9:D32)</f>
        <v>71357.4</v>
      </c>
    </row>
    <row r="9" s="70" customFormat="1" ht="28" customHeight="1" spans="1:4">
      <c r="A9" s="79" t="s">
        <v>180</v>
      </c>
      <c r="B9" s="76" t="s">
        <v>181</v>
      </c>
      <c r="C9" s="76" t="s">
        <v>130</v>
      </c>
      <c r="D9" s="76">
        <v>12806.8</v>
      </c>
    </row>
    <row r="10" s="70" customFormat="1" ht="28" customHeight="1" spans="1:4">
      <c r="A10" s="79" t="s">
        <v>182</v>
      </c>
      <c r="B10" s="76" t="s">
        <v>183</v>
      </c>
      <c r="C10" s="76" t="s">
        <v>127</v>
      </c>
      <c r="D10" s="76">
        <v>1379.6</v>
      </c>
    </row>
    <row r="11" s="70" customFormat="1" ht="28" customHeight="1" spans="1:4">
      <c r="A11" s="79" t="s">
        <v>184</v>
      </c>
      <c r="B11" s="76" t="s">
        <v>185</v>
      </c>
      <c r="C11" s="76"/>
      <c r="D11" s="76" t="s">
        <v>178</v>
      </c>
    </row>
    <row r="12" s="70" customFormat="1" ht="28" customHeight="1" spans="1:4">
      <c r="A12" s="79" t="s">
        <v>186</v>
      </c>
      <c r="B12" s="76"/>
      <c r="C12" s="76" t="s">
        <v>44</v>
      </c>
      <c r="D12" s="76">
        <v>1880</v>
      </c>
    </row>
    <row r="13" s="70" customFormat="1" ht="38" customHeight="1" spans="1:4">
      <c r="A13" s="79" t="s">
        <v>187</v>
      </c>
      <c r="B13" s="76" t="s">
        <v>188</v>
      </c>
      <c r="C13" s="76" t="s">
        <v>189</v>
      </c>
      <c r="D13" s="76">
        <v>10237</v>
      </c>
    </row>
    <row r="14" s="70" customFormat="1" ht="28" customHeight="1" spans="1:4">
      <c r="A14" s="79" t="s">
        <v>190</v>
      </c>
      <c r="B14" s="76" t="s">
        <v>191</v>
      </c>
      <c r="C14" s="76" t="s">
        <v>53</v>
      </c>
      <c r="D14" s="76">
        <v>5917</v>
      </c>
    </row>
    <row r="15" s="70" customFormat="1" ht="28" customHeight="1" spans="1:4">
      <c r="A15" s="79" t="s">
        <v>192</v>
      </c>
      <c r="B15" s="76" t="s">
        <v>193</v>
      </c>
      <c r="C15" s="76" t="s">
        <v>57</v>
      </c>
      <c r="D15" s="76">
        <v>64</v>
      </c>
    </row>
    <row r="16" s="70" customFormat="1" ht="28" customHeight="1" spans="1:4">
      <c r="A16" s="79" t="s">
        <v>194</v>
      </c>
      <c r="B16" s="76" t="s">
        <v>29</v>
      </c>
      <c r="C16" s="76" t="s">
        <v>195</v>
      </c>
      <c r="D16" s="76">
        <v>1976</v>
      </c>
    </row>
    <row r="17" s="70" customFormat="1" ht="28" customHeight="1" spans="1:4">
      <c r="A17" s="79" t="s">
        <v>196</v>
      </c>
      <c r="B17" s="76" t="s">
        <v>82</v>
      </c>
      <c r="C17" s="76" t="s">
        <v>197</v>
      </c>
      <c r="D17" s="76">
        <v>21888</v>
      </c>
    </row>
    <row r="18" s="70" customFormat="1" ht="28" customHeight="1" spans="1:4">
      <c r="A18" s="79" t="s">
        <v>198</v>
      </c>
      <c r="B18" s="76" t="s">
        <v>199</v>
      </c>
      <c r="C18" s="76" t="s">
        <v>63</v>
      </c>
      <c r="D18" s="76">
        <v>944</v>
      </c>
    </row>
    <row r="19" s="70" customFormat="1" ht="28" customHeight="1" spans="1:4">
      <c r="A19" s="79" t="s">
        <v>200</v>
      </c>
      <c r="B19" s="76" t="s">
        <v>21</v>
      </c>
      <c r="C19" s="76" t="s">
        <v>19</v>
      </c>
      <c r="D19" s="76">
        <v>3001</v>
      </c>
    </row>
    <row r="20" s="70" customFormat="1" ht="28" customHeight="1" spans="1:4">
      <c r="A20" s="79" t="s">
        <v>201</v>
      </c>
      <c r="B20" s="76" t="s">
        <v>22</v>
      </c>
      <c r="C20" s="76" t="s">
        <v>19</v>
      </c>
      <c r="D20" s="76">
        <v>467</v>
      </c>
    </row>
    <row r="21" s="70" customFormat="1" ht="28" customHeight="1" spans="1:4">
      <c r="A21" s="79" t="s">
        <v>202</v>
      </c>
      <c r="B21" s="76" t="s">
        <v>23</v>
      </c>
      <c r="C21" s="76" t="s">
        <v>19</v>
      </c>
      <c r="D21" s="76">
        <v>169</v>
      </c>
    </row>
    <row r="22" s="70" customFormat="1" ht="40" customHeight="1" spans="1:4">
      <c r="A22" s="79" t="s">
        <v>203</v>
      </c>
      <c r="B22" s="76" t="s">
        <v>25</v>
      </c>
      <c r="C22" s="76" t="s">
        <v>19</v>
      </c>
      <c r="D22" s="76">
        <v>80</v>
      </c>
    </row>
    <row r="23" s="70" customFormat="1" ht="35" customHeight="1" spans="1:4">
      <c r="A23" s="79" t="s">
        <v>204</v>
      </c>
      <c r="B23" s="76" t="s">
        <v>205</v>
      </c>
      <c r="C23" s="76" t="s">
        <v>195</v>
      </c>
      <c r="D23" s="76">
        <v>61</v>
      </c>
    </row>
    <row r="24" s="70" customFormat="1" ht="28" customHeight="1" spans="1:4">
      <c r="A24" s="80" t="s">
        <v>206</v>
      </c>
      <c r="B24" s="76" t="s">
        <v>207</v>
      </c>
      <c r="C24" s="81" t="s">
        <v>109</v>
      </c>
      <c r="D24" s="81">
        <v>6097</v>
      </c>
    </row>
    <row r="25" s="70" customFormat="1" ht="28" customHeight="1" spans="1:4">
      <c r="A25" s="82"/>
      <c r="B25" s="76" t="s">
        <v>208</v>
      </c>
      <c r="C25" s="83"/>
      <c r="D25" s="83"/>
    </row>
    <row r="26" s="70" customFormat="1" ht="40" customHeight="1" spans="1:4">
      <c r="A26" s="84"/>
      <c r="B26" s="76" t="s">
        <v>209</v>
      </c>
      <c r="C26" s="85"/>
      <c r="D26" s="85"/>
    </row>
    <row r="27" s="70" customFormat="1" ht="35" customHeight="1" spans="1:4">
      <c r="A27" s="79" t="s">
        <v>210</v>
      </c>
      <c r="B27" s="76"/>
      <c r="C27" s="76"/>
      <c r="D27" s="76" t="s">
        <v>178</v>
      </c>
    </row>
    <row r="28" s="70" customFormat="1" ht="41" customHeight="1" spans="1:4">
      <c r="A28" s="79" t="s">
        <v>211</v>
      </c>
      <c r="B28" s="76"/>
      <c r="C28" s="76"/>
      <c r="D28" s="76" t="s">
        <v>178</v>
      </c>
    </row>
    <row r="29" s="70" customFormat="1" ht="28" customHeight="1" spans="1:4">
      <c r="A29" s="79" t="s">
        <v>212</v>
      </c>
      <c r="B29" s="76"/>
      <c r="C29" s="76" t="s">
        <v>93</v>
      </c>
      <c r="D29" s="76">
        <v>368</v>
      </c>
    </row>
    <row r="30" s="70" customFormat="1" ht="28" customHeight="1" spans="1:4">
      <c r="A30" s="79" t="s">
        <v>213</v>
      </c>
      <c r="B30" s="76"/>
      <c r="C30" s="76"/>
      <c r="D30" s="76" t="s">
        <v>178</v>
      </c>
    </row>
    <row r="31" s="70" customFormat="1" ht="44" customHeight="1" spans="1:4">
      <c r="A31" s="79" t="s">
        <v>214</v>
      </c>
      <c r="B31" s="76" t="s">
        <v>215</v>
      </c>
      <c r="C31" s="76" t="s">
        <v>98</v>
      </c>
      <c r="D31" s="76">
        <v>3906</v>
      </c>
    </row>
    <row r="32" s="70" customFormat="1" ht="28" customHeight="1" spans="1:4">
      <c r="A32" s="79" t="s">
        <v>216</v>
      </c>
      <c r="B32" s="76" t="s">
        <v>217</v>
      </c>
      <c r="C32" s="76" t="s">
        <v>119</v>
      </c>
      <c r="D32" s="76">
        <v>116</v>
      </c>
    </row>
    <row r="33" s="70" customFormat="1" ht="28" customHeight="1" spans="1:4">
      <c r="A33" s="77" t="s">
        <v>218</v>
      </c>
      <c r="B33" s="76"/>
      <c r="C33" s="76"/>
      <c r="D33" s="78">
        <f>SUM(D34:D37)</f>
        <v>349</v>
      </c>
    </row>
    <row r="34" s="70" customFormat="1" ht="28" customHeight="1" spans="1:4">
      <c r="A34" s="79" t="s">
        <v>219</v>
      </c>
      <c r="B34" s="76" t="s">
        <v>220</v>
      </c>
      <c r="C34" s="76" t="s">
        <v>144</v>
      </c>
      <c r="D34" s="76">
        <v>349</v>
      </c>
    </row>
    <row r="35" s="70" customFormat="1" ht="28" customHeight="1" spans="1:4">
      <c r="A35" s="79" t="s">
        <v>221</v>
      </c>
      <c r="B35" s="76"/>
      <c r="C35" s="76"/>
      <c r="D35" s="76" t="s">
        <v>178</v>
      </c>
    </row>
    <row r="36" s="70" customFormat="1" ht="42" customHeight="1" spans="1:4">
      <c r="A36" s="79" t="s">
        <v>222</v>
      </c>
      <c r="B36" s="76"/>
      <c r="C36" s="76"/>
      <c r="D36" s="76" t="s">
        <v>178</v>
      </c>
    </row>
    <row r="37" s="70" customFormat="1" ht="28" customHeight="1" spans="1:4">
      <c r="A37" s="79" t="s">
        <v>223</v>
      </c>
      <c r="B37" s="76"/>
      <c r="C37" s="76"/>
      <c r="D37" s="76" t="s">
        <v>178</v>
      </c>
    </row>
    <row r="38" s="70" customFormat="1" ht="30" customHeight="1" spans="1:4">
      <c r="A38" s="77" t="s">
        <v>224</v>
      </c>
      <c r="B38" s="78" t="s">
        <v>16</v>
      </c>
      <c r="C38" s="78"/>
      <c r="D38" s="78">
        <f>D39+D47</f>
        <v>2177.25</v>
      </c>
    </row>
    <row r="39" s="70" customFormat="1" ht="29" customHeight="1" spans="1:4">
      <c r="A39" s="77" t="s">
        <v>225</v>
      </c>
      <c r="B39" s="76"/>
      <c r="C39" s="76"/>
      <c r="D39" s="78">
        <f>SUM(D40:D46)</f>
        <v>2177.25</v>
      </c>
    </row>
    <row r="40" s="70" customFormat="1" ht="37" customHeight="1" spans="1:4">
      <c r="A40" s="79" t="s">
        <v>226</v>
      </c>
      <c r="B40" s="76"/>
      <c r="C40" s="76" t="s">
        <v>227</v>
      </c>
      <c r="D40" s="76">
        <v>1617.25</v>
      </c>
    </row>
    <row r="41" s="70" customFormat="1" ht="29" customHeight="1" spans="1:4">
      <c r="A41" s="79" t="s">
        <v>228</v>
      </c>
      <c r="B41" s="76"/>
      <c r="C41" s="76"/>
      <c r="D41" s="76" t="s">
        <v>178</v>
      </c>
    </row>
    <row r="42" s="70" customFormat="1" ht="29" customHeight="1" spans="1:4">
      <c r="A42" s="79" t="s">
        <v>229</v>
      </c>
      <c r="B42" s="76"/>
      <c r="C42" s="76"/>
      <c r="D42" s="76" t="s">
        <v>178</v>
      </c>
    </row>
    <row r="43" s="70" customFormat="1" ht="29" customHeight="1" spans="1:4">
      <c r="A43" s="79" t="s">
        <v>230</v>
      </c>
      <c r="B43" s="76"/>
      <c r="C43" s="76"/>
      <c r="D43" s="76" t="s">
        <v>178</v>
      </c>
    </row>
    <row r="44" s="70" customFormat="1" ht="40" customHeight="1" spans="1:4">
      <c r="A44" s="79" t="s">
        <v>231</v>
      </c>
      <c r="B44" s="76"/>
      <c r="C44" s="76"/>
      <c r="D44" s="76" t="s">
        <v>178</v>
      </c>
    </row>
    <row r="45" s="70" customFormat="1" ht="29" customHeight="1" spans="1:4">
      <c r="A45" s="79" t="s">
        <v>232</v>
      </c>
      <c r="B45" s="76"/>
      <c r="C45" s="76" t="s">
        <v>233</v>
      </c>
      <c r="D45" s="76">
        <v>560</v>
      </c>
    </row>
    <row r="46" s="70" customFormat="1" ht="29" customHeight="1" spans="1:4">
      <c r="A46" s="79" t="s">
        <v>234</v>
      </c>
      <c r="B46" s="76"/>
      <c r="C46" s="76"/>
      <c r="D46" s="76" t="s">
        <v>178</v>
      </c>
    </row>
    <row r="47" s="70" customFormat="1" ht="29" customHeight="1" spans="1:4">
      <c r="A47" s="77" t="s">
        <v>235</v>
      </c>
      <c r="B47" s="76"/>
      <c r="C47" s="76"/>
      <c r="D47" s="78">
        <v>0</v>
      </c>
    </row>
    <row r="48" s="70" customFormat="1" ht="39" customHeight="1" spans="1:4">
      <c r="A48" s="79" t="s">
        <v>236</v>
      </c>
      <c r="B48" s="76"/>
      <c r="C48" s="76"/>
      <c r="D48" s="76" t="s">
        <v>178</v>
      </c>
    </row>
    <row r="49" s="70" customFormat="1" ht="42" customHeight="1" spans="1:4">
      <c r="A49" s="79" t="s">
        <v>237</v>
      </c>
      <c r="B49" s="76"/>
      <c r="C49" s="76"/>
      <c r="D49" s="76" t="s">
        <v>178</v>
      </c>
    </row>
  </sheetData>
  <mergeCells count="4">
    <mergeCell ref="A1:D1"/>
    <mergeCell ref="A24:A26"/>
    <mergeCell ref="C24:C26"/>
    <mergeCell ref="D24:D26"/>
  </mergeCells>
  <pageMargins left="0.75" right="0.75" top="0.511805555555556" bottom="0.432638888888889" header="0.354166666666667" footer="0.236111111111111"/>
  <pageSetup paperSize="9" scale="80" fitToHeight="0"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8"/>
  <sheetViews>
    <sheetView workbookViewId="0">
      <pane ySplit="5" topLeftCell="A6" activePane="bottomLeft" state="frozen"/>
      <selection/>
      <selection pane="bottomLeft" activeCell="C13" sqref="C13"/>
    </sheetView>
  </sheetViews>
  <sheetFormatPr defaultColWidth="9" defaultRowHeight="13.5"/>
  <cols>
    <col min="1" max="1" width="6.25" style="28" customWidth="1"/>
    <col min="2" max="2" width="19.875" style="28" customWidth="1"/>
    <col min="3" max="3" width="9" style="28"/>
    <col min="4" max="4" width="12" style="28" customWidth="1"/>
    <col min="5" max="5" width="11.375" style="28" customWidth="1"/>
    <col min="6" max="6" width="13.875" style="28" customWidth="1"/>
    <col min="7" max="7" width="9" style="28" customWidth="1"/>
    <col min="8" max="8" width="12.375" style="28" customWidth="1"/>
    <col min="9" max="9" width="11.625" style="28" customWidth="1"/>
    <col min="10" max="10" width="11.25" style="28" customWidth="1"/>
    <col min="11" max="11" width="13.125" style="28" customWidth="1"/>
    <col min="12" max="12" width="9" style="28"/>
    <col min="13" max="13" width="9.875" style="28" customWidth="1"/>
    <col min="14" max="16384" width="9" style="28"/>
  </cols>
  <sheetData>
    <row r="1" s="28" customFormat="1" ht="39" customHeight="1" spans="1:13">
      <c r="A1" s="30" t="s">
        <v>238</v>
      </c>
      <c r="B1" s="30"/>
      <c r="C1" s="30"/>
      <c r="D1" s="30"/>
      <c r="E1" s="30"/>
      <c r="F1" s="30"/>
      <c r="G1" s="30"/>
      <c r="H1" s="30"/>
      <c r="I1" s="30"/>
      <c r="J1" s="30"/>
      <c r="K1" s="30"/>
      <c r="L1" s="30"/>
      <c r="M1" s="30"/>
    </row>
    <row r="2" s="28" customFormat="1" ht="17.1" customHeight="1" spans="1:13">
      <c r="A2" s="31" t="s">
        <v>239</v>
      </c>
      <c r="B2" s="31"/>
      <c r="C2" s="31"/>
      <c r="D2" s="31"/>
      <c r="E2" s="31"/>
      <c r="F2" s="31"/>
      <c r="G2" s="31"/>
      <c r="H2" s="31"/>
      <c r="I2" s="31"/>
      <c r="J2" s="31"/>
      <c r="K2" s="31"/>
      <c r="L2" s="31"/>
      <c r="M2" s="31"/>
    </row>
    <row r="3" s="28" customFormat="1" ht="15" customHeight="1" spans="1:13">
      <c r="A3" s="32"/>
      <c r="B3" s="32"/>
      <c r="C3" s="32"/>
      <c r="D3" s="32"/>
      <c r="E3" s="32"/>
      <c r="F3" s="32"/>
      <c r="G3" s="32"/>
      <c r="H3" s="33"/>
      <c r="I3" s="33"/>
      <c r="J3" s="33"/>
      <c r="K3" s="32"/>
      <c r="L3" s="59" t="s">
        <v>2</v>
      </c>
      <c r="M3" s="59"/>
    </row>
    <row r="4" s="28" customFormat="1" ht="27" customHeight="1" spans="1:13">
      <c r="A4" s="34" t="s">
        <v>3</v>
      </c>
      <c r="B4" s="35" t="s">
        <v>240</v>
      </c>
      <c r="C4" s="35" t="s">
        <v>11</v>
      </c>
      <c r="D4" s="36" t="s">
        <v>15</v>
      </c>
      <c r="E4" s="36" t="s">
        <v>241</v>
      </c>
      <c r="F4" s="36" t="s">
        <v>242</v>
      </c>
      <c r="G4" s="37" t="s">
        <v>243</v>
      </c>
      <c r="H4" s="37" t="s">
        <v>14</v>
      </c>
      <c r="I4" s="34" t="s">
        <v>244</v>
      </c>
      <c r="J4" s="37" t="s">
        <v>5</v>
      </c>
      <c r="K4" s="34" t="s">
        <v>245</v>
      </c>
      <c r="L4" s="34" t="s">
        <v>246</v>
      </c>
      <c r="M4" s="34" t="s">
        <v>10</v>
      </c>
    </row>
    <row r="5" s="29" customFormat="1" ht="29" customHeight="1" spans="1:13">
      <c r="A5" s="38"/>
      <c r="B5" s="39"/>
      <c r="C5" s="39"/>
      <c r="D5" s="20">
        <f>SUBTOTAL(109,D6:D42540)</f>
        <v>60821.58</v>
      </c>
      <c r="E5" s="20">
        <f>SUBTOTAL(109,E6:E42540)</f>
        <v>50962.75</v>
      </c>
      <c r="F5" s="20"/>
      <c r="G5" s="37"/>
      <c r="H5" s="40"/>
      <c r="I5" s="20">
        <f>SUBTOTAL(109,I6:I42540)</f>
        <v>60821.58</v>
      </c>
      <c r="J5" s="37"/>
      <c r="K5" s="20">
        <f>SUBTOTAL(109,K6:K42540)</f>
        <v>56468.39</v>
      </c>
      <c r="L5" s="60">
        <f>K5/I5</f>
        <v>0.928426884010576</v>
      </c>
      <c r="M5" s="61"/>
    </row>
    <row r="6" s="28" customFormat="1" ht="48" customHeight="1" spans="1:13">
      <c r="A6" s="41">
        <v>1</v>
      </c>
      <c r="B6" s="42" t="s">
        <v>247</v>
      </c>
      <c r="C6" s="42" t="s">
        <v>248</v>
      </c>
      <c r="D6" s="43">
        <v>945</v>
      </c>
      <c r="E6" s="43">
        <v>945</v>
      </c>
      <c r="F6" s="43" t="s">
        <v>249</v>
      </c>
      <c r="G6" s="44" t="s">
        <v>87</v>
      </c>
      <c r="H6" s="41" t="s">
        <v>91</v>
      </c>
      <c r="I6" s="62">
        <v>945</v>
      </c>
      <c r="J6" s="41" t="s">
        <v>88</v>
      </c>
      <c r="K6" s="62">
        <v>945</v>
      </c>
      <c r="L6" s="63">
        <f>K6/I6</f>
        <v>1</v>
      </c>
      <c r="M6" s="45"/>
    </row>
    <row r="7" s="28" customFormat="1" ht="40" customHeight="1" spans="1:13">
      <c r="A7" s="45">
        <v>2</v>
      </c>
      <c r="B7" s="45" t="s">
        <v>250</v>
      </c>
      <c r="C7" s="45" t="s">
        <v>251</v>
      </c>
      <c r="D7" s="46">
        <v>10183</v>
      </c>
      <c r="E7" s="46">
        <f>2036.6+3556.21+423.51+260.28+177.69+742.75-224.04</f>
        <v>6973</v>
      </c>
      <c r="F7" s="47" t="s">
        <v>249</v>
      </c>
      <c r="G7" s="44" t="s">
        <v>125</v>
      </c>
      <c r="H7" s="41" t="s">
        <v>91</v>
      </c>
      <c r="I7" s="62">
        <v>3210</v>
      </c>
      <c r="J7" s="41" t="s">
        <v>126</v>
      </c>
      <c r="K7" s="62">
        <v>3210</v>
      </c>
      <c r="L7" s="63">
        <f t="shared" ref="L7:L48" si="0">K7/I7</f>
        <v>1</v>
      </c>
      <c r="M7" s="45"/>
    </row>
    <row r="8" s="28" customFormat="1" ht="34" customHeight="1" spans="1:13">
      <c r="A8" s="45"/>
      <c r="B8" s="45"/>
      <c r="C8" s="45"/>
      <c r="D8" s="46"/>
      <c r="E8" s="46"/>
      <c r="F8" s="48"/>
      <c r="G8" s="44" t="s">
        <v>87</v>
      </c>
      <c r="H8" s="41" t="s">
        <v>91</v>
      </c>
      <c r="I8" s="43">
        <v>6973</v>
      </c>
      <c r="J8" s="41" t="s">
        <v>88</v>
      </c>
      <c r="K8" s="43">
        <v>6973</v>
      </c>
      <c r="L8" s="63">
        <f t="shared" si="0"/>
        <v>1</v>
      </c>
      <c r="M8" s="46"/>
    </row>
    <row r="9" s="28" customFormat="1" ht="40" customHeight="1" spans="1:13">
      <c r="A9" s="45">
        <v>3</v>
      </c>
      <c r="B9" s="45" t="s">
        <v>252</v>
      </c>
      <c r="C9" s="45" t="s">
        <v>253</v>
      </c>
      <c r="D9" s="43">
        <v>404</v>
      </c>
      <c r="E9" s="43">
        <v>404</v>
      </c>
      <c r="F9" s="43" t="s">
        <v>249</v>
      </c>
      <c r="G9" s="44" t="s">
        <v>87</v>
      </c>
      <c r="H9" s="41" t="s">
        <v>254</v>
      </c>
      <c r="I9" s="43">
        <v>404</v>
      </c>
      <c r="J9" s="41" t="s">
        <v>255</v>
      </c>
      <c r="K9" s="43">
        <v>404</v>
      </c>
      <c r="L9" s="63">
        <f t="shared" si="0"/>
        <v>1</v>
      </c>
      <c r="M9" s="46"/>
    </row>
    <row r="10" s="28" customFormat="1" ht="36" customHeight="1" spans="1:13">
      <c r="A10" s="49">
        <v>4</v>
      </c>
      <c r="B10" s="50" t="s">
        <v>256</v>
      </c>
      <c r="C10" s="50" t="s">
        <v>257</v>
      </c>
      <c r="D10" s="51">
        <v>11900</v>
      </c>
      <c r="E10" s="51">
        <f>2380+4155.84+495+304.16+207.66+867.99+467.31+1090.49</f>
        <v>9968.45</v>
      </c>
      <c r="F10" s="51" t="s">
        <v>258</v>
      </c>
      <c r="G10" s="44" t="s">
        <v>87</v>
      </c>
      <c r="H10" s="41" t="s">
        <v>91</v>
      </c>
      <c r="I10" s="43">
        <v>8400</v>
      </c>
      <c r="J10" s="41" t="s">
        <v>88</v>
      </c>
      <c r="K10" s="43">
        <v>8400</v>
      </c>
      <c r="L10" s="63">
        <f t="shared" si="0"/>
        <v>1</v>
      </c>
      <c r="M10" s="46"/>
    </row>
    <row r="11" s="28" customFormat="1" ht="38" customHeight="1" spans="1:13">
      <c r="A11" s="52"/>
      <c r="B11" s="53"/>
      <c r="C11" s="53"/>
      <c r="D11" s="54"/>
      <c r="E11" s="54"/>
      <c r="F11" s="55"/>
      <c r="G11" s="44" t="s">
        <v>17</v>
      </c>
      <c r="H11" s="41" t="s">
        <v>259</v>
      </c>
      <c r="I11" s="43">
        <v>3500</v>
      </c>
      <c r="J11" s="41" t="s">
        <v>260</v>
      </c>
      <c r="K11" s="43">
        <v>3500</v>
      </c>
      <c r="L11" s="63">
        <f t="shared" si="0"/>
        <v>1</v>
      </c>
      <c r="M11" s="46"/>
    </row>
    <row r="12" s="28" customFormat="1" ht="49" customHeight="1" spans="1:13">
      <c r="A12" s="45">
        <v>5</v>
      </c>
      <c r="B12" s="45" t="s">
        <v>261</v>
      </c>
      <c r="C12" s="45" t="s">
        <v>262</v>
      </c>
      <c r="D12" s="43">
        <v>60</v>
      </c>
      <c r="E12" s="43"/>
      <c r="F12" s="43" t="s">
        <v>258</v>
      </c>
      <c r="G12" s="44" t="s">
        <v>17</v>
      </c>
      <c r="H12" s="41" t="s">
        <v>263</v>
      </c>
      <c r="I12" s="43">
        <v>60</v>
      </c>
      <c r="J12" s="41" t="s">
        <v>18</v>
      </c>
      <c r="K12" s="43">
        <v>60</v>
      </c>
      <c r="L12" s="63">
        <f t="shared" si="0"/>
        <v>1</v>
      </c>
      <c r="M12" s="46"/>
    </row>
    <row r="13" s="28" customFormat="1" ht="49" customHeight="1" spans="1:13">
      <c r="A13" s="45">
        <v>6</v>
      </c>
      <c r="B13" s="45" t="s">
        <v>264</v>
      </c>
      <c r="C13" s="45" t="s">
        <v>265</v>
      </c>
      <c r="D13" s="43">
        <v>118</v>
      </c>
      <c r="E13" s="43"/>
      <c r="F13" s="43" t="s">
        <v>258</v>
      </c>
      <c r="G13" s="44" t="s">
        <v>17</v>
      </c>
      <c r="H13" s="41" t="s">
        <v>263</v>
      </c>
      <c r="I13" s="43">
        <v>118</v>
      </c>
      <c r="J13" s="41" t="s">
        <v>18</v>
      </c>
      <c r="K13" s="43">
        <v>118</v>
      </c>
      <c r="L13" s="63">
        <f t="shared" si="0"/>
        <v>1</v>
      </c>
      <c r="M13" s="46"/>
    </row>
    <row r="14" s="28" customFormat="1" ht="54" customHeight="1" spans="1:13">
      <c r="A14" s="45">
        <v>7</v>
      </c>
      <c r="B14" s="45" t="s">
        <v>266</v>
      </c>
      <c r="C14" s="45" t="s">
        <v>267</v>
      </c>
      <c r="D14" s="43">
        <v>90.37</v>
      </c>
      <c r="E14" s="43"/>
      <c r="F14" s="43" t="s">
        <v>258</v>
      </c>
      <c r="G14" s="44" t="s">
        <v>17</v>
      </c>
      <c r="H14" s="41" t="s">
        <v>191</v>
      </c>
      <c r="I14" s="43">
        <v>90.37</v>
      </c>
      <c r="J14" s="41" t="s">
        <v>49</v>
      </c>
      <c r="K14" s="43">
        <v>90.37</v>
      </c>
      <c r="L14" s="63">
        <f t="shared" si="0"/>
        <v>1</v>
      </c>
      <c r="M14" s="46"/>
    </row>
    <row r="15" s="28" customFormat="1" ht="62" customHeight="1" spans="1:13">
      <c r="A15" s="45">
        <v>8</v>
      </c>
      <c r="B15" s="45" t="s">
        <v>268</v>
      </c>
      <c r="C15" s="45" t="s">
        <v>269</v>
      </c>
      <c r="D15" s="43">
        <v>243</v>
      </c>
      <c r="E15" s="43">
        <v>243</v>
      </c>
      <c r="F15" s="43" t="s">
        <v>249</v>
      </c>
      <c r="G15" s="44" t="s">
        <v>17</v>
      </c>
      <c r="H15" s="41" t="s">
        <v>270</v>
      </c>
      <c r="I15" s="43">
        <v>243</v>
      </c>
      <c r="J15" s="41" t="s">
        <v>18</v>
      </c>
      <c r="K15" s="43">
        <v>243</v>
      </c>
      <c r="L15" s="63">
        <f t="shared" si="0"/>
        <v>1</v>
      </c>
      <c r="M15" s="46"/>
    </row>
    <row r="16" s="28" customFormat="1" ht="63" customHeight="1" spans="1:13">
      <c r="A16" s="45">
        <v>9</v>
      </c>
      <c r="B16" s="45" t="s">
        <v>271</v>
      </c>
      <c r="C16" s="45" t="s">
        <v>272</v>
      </c>
      <c r="D16" s="43">
        <v>554</v>
      </c>
      <c r="E16" s="43"/>
      <c r="F16" s="43" t="s">
        <v>258</v>
      </c>
      <c r="G16" s="44" t="s">
        <v>17</v>
      </c>
      <c r="H16" s="41" t="s">
        <v>191</v>
      </c>
      <c r="I16" s="43">
        <v>554</v>
      </c>
      <c r="J16" s="41" t="s">
        <v>49</v>
      </c>
      <c r="K16" s="43">
        <v>554</v>
      </c>
      <c r="L16" s="63">
        <f t="shared" si="0"/>
        <v>1</v>
      </c>
      <c r="M16" s="46"/>
    </row>
    <row r="17" s="28" customFormat="1" ht="52" customHeight="1" spans="1:13">
      <c r="A17" s="45">
        <v>10</v>
      </c>
      <c r="B17" s="45" t="s">
        <v>273</v>
      </c>
      <c r="C17" s="45" t="s">
        <v>274</v>
      </c>
      <c r="D17" s="43">
        <v>1212</v>
      </c>
      <c r="E17" s="43">
        <v>1212</v>
      </c>
      <c r="F17" s="43" t="s">
        <v>249</v>
      </c>
      <c r="G17" s="44" t="s">
        <v>17</v>
      </c>
      <c r="H17" s="41" t="s">
        <v>82</v>
      </c>
      <c r="I17" s="43">
        <v>1212</v>
      </c>
      <c r="J17" s="41" t="s">
        <v>49</v>
      </c>
      <c r="K17" s="43">
        <v>1212</v>
      </c>
      <c r="L17" s="63">
        <f t="shared" si="0"/>
        <v>1</v>
      </c>
      <c r="M17" s="46"/>
    </row>
    <row r="18" s="28" customFormat="1" ht="48" customHeight="1" spans="1:13">
      <c r="A18" s="45">
        <v>11</v>
      </c>
      <c r="B18" s="45" t="s">
        <v>273</v>
      </c>
      <c r="C18" s="45" t="s">
        <v>274</v>
      </c>
      <c r="D18" s="43">
        <v>65</v>
      </c>
      <c r="E18" s="43">
        <v>65</v>
      </c>
      <c r="F18" s="43" t="s">
        <v>258</v>
      </c>
      <c r="G18" s="44" t="s">
        <v>17</v>
      </c>
      <c r="H18" s="41" t="s">
        <v>65</v>
      </c>
      <c r="I18" s="43">
        <v>65</v>
      </c>
      <c r="J18" s="41" t="s">
        <v>49</v>
      </c>
      <c r="K18" s="43">
        <v>65</v>
      </c>
      <c r="L18" s="63">
        <f t="shared" si="0"/>
        <v>1</v>
      </c>
      <c r="M18" s="46"/>
    </row>
    <row r="19" s="28" customFormat="1" ht="50" customHeight="1" spans="1:13">
      <c r="A19" s="45">
        <v>12</v>
      </c>
      <c r="B19" s="45" t="s">
        <v>275</v>
      </c>
      <c r="C19" s="45" t="s">
        <v>276</v>
      </c>
      <c r="D19" s="43">
        <v>1127</v>
      </c>
      <c r="E19" s="43"/>
      <c r="F19" s="43" t="s">
        <v>249</v>
      </c>
      <c r="G19" s="44" t="s">
        <v>17</v>
      </c>
      <c r="H19" s="44" t="s">
        <v>277</v>
      </c>
      <c r="I19" s="43">
        <v>1127</v>
      </c>
      <c r="J19" s="43" t="s">
        <v>260</v>
      </c>
      <c r="K19" s="43">
        <v>1127</v>
      </c>
      <c r="L19" s="63">
        <f t="shared" si="0"/>
        <v>1</v>
      </c>
      <c r="M19" s="46"/>
    </row>
    <row r="20" s="28" customFormat="1" ht="48" customHeight="1" spans="1:13">
      <c r="A20" s="45">
        <v>13</v>
      </c>
      <c r="B20" s="45" t="s">
        <v>275</v>
      </c>
      <c r="C20" s="45" t="s">
        <v>276</v>
      </c>
      <c r="D20" s="43">
        <v>237</v>
      </c>
      <c r="E20" s="43">
        <v>237</v>
      </c>
      <c r="F20" s="43" t="s">
        <v>258</v>
      </c>
      <c r="G20" s="44" t="s">
        <v>17</v>
      </c>
      <c r="H20" s="44" t="s">
        <v>278</v>
      </c>
      <c r="I20" s="43">
        <v>237</v>
      </c>
      <c r="J20" s="43" t="s">
        <v>260</v>
      </c>
      <c r="K20" s="43">
        <v>237</v>
      </c>
      <c r="L20" s="63">
        <f t="shared" si="0"/>
        <v>1</v>
      </c>
      <c r="M20" s="46"/>
    </row>
    <row r="21" s="28" customFormat="1" ht="48" customHeight="1" spans="1:13">
      <c r="A21" s="45">
        <v>14</v>
      </c>
      <c r="B21" s="45" t="s">
        <v>275</v>
      </c>
      <c r="C21" s="45" t="s">
        <v>276</v>
      </c>
      <c r="D21" s="43">
        <v>416</v>
      </c>
      <c r="E21" s="43">
        <v>416</v>
      </c>
      <c r="F21" s="43" t="s">
        <v>249</v>
      </c>
      <c r="G21" s="44" t="s">
        <v>17</v>
      </c>
      <c r="H21" s="44" t="s">
        <v>279</v>
      </c>
      <c r="I21" s="43">
        <v>416</v>
      </c>
      <c r="J21" s="43" t="s">
        <v>260</v>
      </c>
      <c r="K21" s="43">
        <v>416</v>
      </c>
      <c r="L21" s="63">
        <f t="shared" si="0"/>
        <v>1</v>
      </c>
      <c r="M21" s="46"/>
    </row>
    <row r="22" s="28" customFormat="1" ht="39" customHeight="1" spans="1:13">
      <c r="A22" s="45">
        <v>15</v>
      </c>
      <c r="B22" s="45" t="s">
        <v>280</v>
      </c>
      <c r="C22" s="45" t="s">
        <v>281</v>
      </c>
      <c r="D22" s="43">
        <v>1348.62</v>
      </c>
      <c r="E22" s="43">
        <v>1348.62</v>
      </c>
      <c r="F22" s="43" t="s">
        <v>258</v>
      </c>
      <c r="G22" s="44" t="s">
        <v>17</v>
      </c>
      <c r="H22" s="41" t="s">
        <v>282</v>
      </c>
      <c r="I22" s="43">
        <v>1348.62</v>
      </c>
      <c r="J22" s="41" t="s">
        <v>18</v>
      </c>
      <c r="K22" s="43">
        <v>1348.62</v>
      </c>
      <c r="L22" s="63">
        <f t="shared" si="0"/>
        <v>1</v>
      </c>
      <c r="M22" s="46"/>
    </row>
    <row r="23" s="28" customFormat="1" ht="45" customHeight="1" spans="1:13">
      <c r="A23" s="45">
        <v>16</v>
      </c>
      <c r="B23" s="45" t="s">
        <v>283</v>
      </c>
      <c r="C23" s="45" t="s">
        <v>284</v>
      </c>
      <c r="D23" s="43">
        <v>1184.21</v>
      </c>
      <c r="E23" s="43">
        <v>1184.21</v>
      </c>
      <c r="F23" s="43" t="s">
        <v>249</v>
      </c>
      <c r="G23" s="44" t="s">
        <v>125</v>
      </c>
      <c r="H23" s="41" t="s">
        <v>138</v>
      </c>
      <c r="I23" s="43">
        <v>1184.21</v>
      </c>
      <c r="J23" s="41" t="s">
        <v>126</v>
      </c>
      <c r="K23" s="43">
        <v>1163.52</v>
      </c>
      <c r="L23" s="63">
        <f t="shared" si="0"/>
        <v>0.982528436679305</v>
      </c>
      <c r="M23" s="46"/>
    </row>
    <row r="24" s="28" customFormat="1" ht="49" customHeight="1" spans="1:13">
      <c r="A24" s="45">
        <v>17</v>
      </c>
      <c r="B24" s="45" t="s">
        <v>285</v>
      </c>
      <c r="C24" s="45" t="s">
        <v>286</v>
      </c>
      <c r="D24" s="43">
        <v>479.08</v>
      </c>
      <c r="E24" s="43">
        <v>479.08</v>
      </c>
      <c r="F24" s="51" t="s">
        <v>258</v>
      </c>
      <c r="G24" s="44" t="s">
        <v>143</v>
      </c>
      <c r="H24" s="41" t="s">
        <v>287</v>
      </c>
      <c r="I24" s="43">
        <v>479.08</v>
      </c>
      <c r="J24" s="41" t="s">
        <v>288</v>
      </c>
      <c r="K24" s="43">
        <v>479.08</v>
      </c>
      <c r="L24" s="63">
        <f t="shared" si="0"/>
        <v>1</v>
      </c>
      <c r="M24" s="46"/>
    </row>
    <row r="25" s="28" customFormat="1" ht="44" customHeight="1" spans="1:13">
      <c r="A25" s="45">
        <v>18</v>
      </c>
      <c r="B25" s="45" t="s">
        <v>289</v>
      </c>
      <c r="C25" s="45" t="s">
        <v>290</v>
      </c>
      <c r="D25" s="43">
        <v>2239</v>
      </c>
      <c r="E25" s="43">
        <v>2239</v>
      </c>
      <c r="F25" s="43" t="s">
        <v>249</v>
      </c>
      <c r="G25" s="44" t="s">
        <v>117</v>
      </c>
      <c r="H25" s="41" t="s">
        <v>291</v>
      </c>
      <c r="I25" s="43">
        <v>2239</v>
      </c>
      <c r="J25" s="41" t="s">
        <v>118</v>
      </c>
      <c r="K25" s="43">
        <v>2239</v>
      </c>
      <c r="L25" s="63">
        <f t="shared" si="0"/>
        <v>1</v>
      </c>
      <c r="M25" s="46"/>
    </row>
    <row r="26" s="28" customFormat="1" ht="47" customHeight="1" spans="1:13">
      <c r="A26" s="45">
        <v>19</v>
      </c>
      <c r="B26" s="45" t="s">
        <v>292</v>
      </c>
      <c r="C26" s="45" t="s">
        <v>293</v>
      </c>
      <c r="D26" s="43">
        <v>710</v>
      </c>
      <c r="E26" s="43">
        <v>309.94</v>
      </c>
      <c r="F26" s="43" t="s">
        <v>258</v>
      </c>
      <c r="G26" s="44" t="s">
        <v>92</v>
      </c>
      <c r="H26" s="41" t="s">
        <v>294</v>
      </c>
      <c r="I26" s="43">
        <v>710</v>
      </c>
      <c r="J26" s="41" t="s">
        <v>288</v>
      </c>
      <c r="K26" s="43">
        <v>710</v>
      </c>
      <c r="L26" s="63">
        <f t="shared" si="0"/>
        <v>1</v>
      </c>
      <c r="M26" s="46"/>
    </row>
    <row r="27" s="28" customFormat="1" ht="60" customHeight="1" spans="1:13">
      <c r="A27" s="45">
        <v>20</v>
      </c>
      <c r="B27" s="45" t="s">
        <v>295</v>
      </c>
      <c r="C27" s="45" t="s">
        <v>296</v>
      </c>
      <c r="D27" s="43">
        <v>178</v>
      </c>
      <c r="E27" s="43">
        <f>77.7+49.18+51.12</f>
        <v>178</v>
      </c>
      <c r="F27" s="43" t="s">
        <v>258</v>
      </c>
      <c r="G27" s="44" t="s">
        <v>17</v>
      </c>
      <c r="H27" s="41" t="s">
        <v>297</v>
      </c>
      <c r="I27" s="43">
        <v>178</v>
      </c>
      <c r="J27" s="44" t="s">
        <v>18</v>
      </c>
      <c r="K27" s="43">
        <v>178</v>
      </c>
      <c r="L27" s="63">
        <f t="shared" si="0"/>
        <v>1</v>
      </c>
      <c r="M27" s="46"/>
    </row>
    <row r="28" s="28" customFormat="1" ht="51" customHeight="1" spans="1:13">
      <c r="A28" s="45">
        <v>21</v>
      </c>
      <c r="B28" s="45" t="s">
        <v>298</v>
      </c>
      <c r="C28" s="45" t="s">
        <v>299</v>
      </c>
      <c r="D28" s="43">
        <v>530</v>
      </c>
      <c r="E28" s="43">
        <v>530</v>
      </c>
      <c r="F28" s="43" t="s">
        <v>249</v>
      </c>
      <c r="G28" s="44" t="s">
        <v>17</v>
      </c>
      <c r="H28" s="41" t="s">
        <v>37</v>
      </c>
      <c r="I28" s="43">
        <v>530</v>
      </c>
      <c r="J28" s="44" t="s">
        <v>260</v>
      </c>
      <c r="K28" s="43">
        <v>530</v>
      </c>
      <c r="L28" s="63">
        <f t="shared" si="0"/>
        <v>1</v>
      </c>
      <c r="M28" s="46"/>
    </row>
    <row r="29" s="28" customFormat="1" ht="51" customHeight="1" spans="1:13">
      <c r="A29" s="50">
        <v>22</v>
      </c>
      <c r="B29" s="45" t="s">
        <v>295</v>
      </c>
      <c r="C29" s="45" t="s">
        <v>300</v>
      </c>
      <c r="D29" s="43">
        <v>102</v>
      </c>
      <c r="E29" s="43"/>
      <c r="F29" s="43" t="s">
        <v>258</v>
      </c>
      <c r="G29" s="44" t="s">
        <v>17</v>
      </c>
      <c r="H29" s="41" t="s">
        <v>297</v>
      </c>
      <c r="I29" s="43">
        <v>102</v>
      </c>
      <c r="J29" s="44" t="s">
        <v>18</v>
      </c>
      <c r="K29" s="43">
        <v>102</v>
      </c>
      <c r="L29" s="63">
        <f t="shared" si="0"/>
        <v>1</v>
      </c>
      <c r="M29" s="46"/>
    </row>
    <row r="30" s="28" customFormat="1" ht="51" customHeight="1" spans="1:13">
      <c r="A30" s="50">
        <v>23</v>
      </c>
      <c r="B30" s="45" t="s">
        <v>301</v>
      </c>
      <c r="C30" s="45" t="s">
        <v>302</v>
      </c>
      <c r="D30" s="43">
        <v>51.3</v>
      </c>
      <c r="E30" s="43"/>
      <c r="F30" s="43" t="s">
        <v>258</v>
      </c>
      <c r="G30" s="44" t="s">
        <v>17</v>
      </c>
      <c r="H30" s="41" t="s">
        <v>191</v>
      </c>
      <c r="I30" s="43">
        <v>51.3</v>
      </c>
      <c r="J30" s="44" t="s">
        <v>49</v>
      </c>
      <c r="K30" s="43"/>
      <c r="L30" s="63">
        <f t="shared" si="0"/>
        <v>0</v>
      </c>
      <c r="M30" s="46"/>
    </row>
    <row r="31" s="28" customFormat="1" ht="51" customHeight="1" spans="1:13">
      <c r="A31" s="50">
        <v>24</v>
      </c>
      <c r="B31" s="45" t="s">
        <v>303</v>
      </c>
      <c r="C31" s="45" t="s">
        <v>304</v>
      </c>
      <c r="D31" s="43">
        <v>45</v>
      </c>
      <c r="E31" s="43"/>
      <c r="F31" s="43" t="s">
        <v>258</v>
      </c>
      <c r="G31" s="44" t="s">
        <v>17</v>
      </c>
      <c r="H31" s="41" t="s">
        <v>282</v>
      </c>
      <c r="I31" s="43">
        <v>45</v>
      </c>
      <c r="J31" s="44" t="s">
        <v>18</v>
      </c>
      <c r="K31" s="43"/>
      <c r="L31" s="63">
        <f t="shared" si="0"/>
        <v>0</v>
      </c>
      <c r="M31" s="46"/>
    </row>
    <row r="32" s="28" customFormat="1" ht="39" customHeight="1" spans="1:13">
      <c r="A32" s="50">
        <v>25</v>
      </c>
      <c r="B32" s="45" t="s">
        <v>305</v>
      </c>
      <c r="C32" s="45" t="s">
        <v>306</v>
      </c>
      <c r="D32" s="43">
        <v>26400</v>
      </c>
      <c r="E32" s="43">
        <f>644.37+5280+5280+6914.69+400.06+823.42+506.09+345.58+1444.34+777.48+1814.42</f>
        <v>24230.45</v>
      </c>
      <c r="F32" s="51" t="s">
        <v>307</v>
      </c>
      <c r="G32" s="44" t="s">
        <v>143</v>
      </c>
      <c r="H32" s="41" t="s">
        <v>308</v>
      </c>
      <c r="I32" s="43">
        <v>239.54</v>
      </c>
      <c r="J32" s="41" t="s">
        <v>288</v>
      </c>
      <c r="K32" s="43">
        <v>239.54</v>
      </c>
      <c r="L32" s="63">
        <f t="shared" si="0"/>
        <v>1</v>
      </c>
      <c r="M32" s="46" t="s">
        <v>309</v>
      </c>
    </row>
    <row r="33" s="28" customFormat="1" ht="39" customHeight="1" spans="1:13">
      <c r="A33" s="56"/>
      <c r="B33" s="45"/>
      <c r="C33" s="45"/>
      <c r="D33" s="43"/>
      <c r="E33" s="43"/>
      <c r="F33" s="55"/>
      <c r="G33" s="44" t="s">
        <v>310</v>
      </c>
      <c r="H33" s="41" t="s">
        <v>311</v>
      </c>
      <c r="I33" s="43">
        <v>503.41</v>
      </c>
      <c r="J33" s="41" t="s">
        <v>288</v>
      </c>
      <c r="K33" s="43">
        <v>503.41</v>
      </c>
      <c r="L33" s="63">
        <f t="shared" si="0"/>
        <v>1</v>
      </c>
      <c r="M33" s="46" t="s">
        <v>309</v>
      </c>
    </row>
    <row r="34" s="28" customFormat="1" ht="39" customHeight="1" spans="1:14">
      <c r="A34" s="56"/>
      <c r="B34" s="45"/>
      <c r="C34" s="45"/>
      <c r="D34" s="43"/>
      <c r="E34" s="43"/>
      <c r="F34" s="55"/>
      <c r="G34" s="57" t="s">
        <v>312</v>
      </c>
      <c r="H34" s="58" t="s">
        <v>313</v>
      </c>
      <c r="I34" s="64">
        <v>3240</v>
      </c>
      <c r="J34" s="58" t="s">
        <v>314</v>
      </c>
      <c r="K34" s="64">
        <v>3240</v>
      </c>
      <c r="L34" s="65">
        <f t="shared" si="0"/>
        <v>1</v>
      </c>
      <c r="M34" s="57" t="s">
        <v>315</v>
      </c>
      <c r="N34" s="66">
        <v>1</v>
      </c>
    </row>
    <row r="35" s="28" customFormat="1" ht="39" customHeight="1" spans="1:14">
      <c r="A35" s="56"/>
      <c r="B35" s="45"/>
      <c r="C35" s="45"/>
      <c r="D35" s="43"/>
      <c r="E35" s="43"/>
      <c r="F35" s="55"/>
      <c r="G35" s="44" t="s">
        <v>107</v>
      </c>
      <c r="H35" s="41" t="s">
        <v>316</v>
      </c>
      <c r="I35" s="41">
        <v>185</v>
      </c>
      <c r="J35" s="41" t="s">
        <v>158</v>
      </c>
      <c r="K35" s="41">
        <v>185</v>
      </c>
      <c r="L35" s="63">
        <f t="shared" si="0"/>
        <v>1</v>
      </c>
      <c r="M35" s="46" t="s">
        <v>309</v>
      </c>
      <c r="N35" s="66"/>
    </row>
    <row r="36" s="28" customFormat="1" ht="39" customHeight="1" spans="1:14">
      <c r="A36" s="56"/>
      <c r="B36" s="45"/>
      <c r="C36" s="45"/>
      <c r="D36" s="43"/>
      <c r="E36" s="43"/>
      <c r="F36" s="55"/>
      <c r="G36" s="44" t="s">
        <v>107</v>
      </c>
      <c r="H36" s="41" t="s">
        <v>317</v>
      </c>
      <c r="I36" s="41">
        <v>833.64</v>
      </c>
      <c r="J36" s="41" t="s">
        <v>108</v>
      </c>
      <c r="K36" s="41">
        <v>833.64</v>
      </c>
      <c r="L36" s="63">
        <f t="shared" si="0"/>
        <v>1</v>
      </c>
      <c r="M36" s="46" t="s">
        <v>309</v>
      </c>
      <c r="N36" s="66">
        <v>1</v>
      </c>
    </row>
    <row r="37" s="28" customFormat="1" ht="39" customHeight="1" spans="1:14">
      <c r="A37" s="56"/>
      <c r="B37" s="45"/>
      <c r="C37" s="45"/>
      <c r="D37" s="43"/>
      <c r="E37" s="43"/>
      <c r="F37" s="55"/>
      <c r="G37" s="57" t="s">
        <v>92</v>
      </c>
      <c r="H37" s="58" t="s">
        <v>318</v>
      </c>
      <c r="I37" s="58">
        <v>4600</v>
      </c>
      <c r="J37" s="58" t="s">
        <v>97</v>
      </c>
      <c r="K37" s="58">
        <v>1000</v>
      </c>
      <c r="L37" s="65">
        <f t="shared" si="0"/>
        <v>0.217391304347826</v>
      </c>
      <c r="M37" s="67" t="s">
        <v>315</v>
      </c>
      <c r="N37" s="66">
        <v>1</v>
      </c>
    </row>
    <row r="38" s="28" customFormat="1" ht="39" customHeight="1" spans="1:14">
      <c r="A38" s="56"/>
      <c r="B38" s="45"/>
      <c r="C38" s="45"/>
      <c r="D38" s="43"/>
      <c r="E38" s="43"/>
      <c r="F38" s="55"/>
      <c r="G38" s="44" t="s">
        <v>92</v>
      </c>
      <c r="H38" s="41" t="s">
        <v>319</v>
      </c>
      <c r="I38" s="41">
        <v>5500</v>
      </c>
      <c r="J38" s="41" t="s">
        <v>320</v>
      </c>
      <c r="K38" s="41">
        <v>5500</v>
      </c>
      <c r="L38" s="63">
        <f t="shared" si="0"/>
        <v>1</v>
      </c>
      <c r="M38" s="46" t="s">
        <v>315</v>
      </c>
      <c r="N38" s="66">
        <v>1</v>
      </c>
    </row>
    <row r="39" s="28" customFormat="1" ht="39" customHeight="1" spans="1:14">
      <c r="A39" s="56"/>
      <c r="B39" s="45"/>
      <c r="C39" s="45"/>
      <c r="D39" s="43"/>
      <c r="E39" s="43"/>
      <c r="F39" s="55"/>
      <c r="G39" s="44" t="s">
        <v>92</v>
      </c>
      <c r="H39" s="41" t="s">
        <v>321</v>
      </c>
      <c r="I39" s="41">
        <v>104.34</v>
      </c>
      <c r="J39" s="41" t="s">
        <v>322</v>
      </c>
      <c r="K39" s="41">
        <v>104.34</v>
      </c>
      <c r="L39" s="63">
        <f t="shared" si="0"/>
        <v>1</v>
      </c>
      <c r="M39" s="46" t="s">
        <v>315</v>
      </c>
      <c r="N39" s="66"/>
    </row>
    <row r="40" s="28" customFormat="1" ht="39" customHeight="1" spans="1:14">
      <c r="A40" s="56"/>
      <c r="B40" s="45"/>
      <c r="C40" s="45"/>
      <c r="D40" s="43"/>
      <c r="E40" s="43"/>
      <c r="F40" s="55"/>
      <c r="G40" s="44" t="s">
        <v>92</v>
      </c>
      <c r="H40" s="41" t="s">
        <v>323</v>
      </c>
      <c r="I40" s="41">
        <v>160</v>
      </c>
      <c r="J40" s="41" t="s">
        <v>322</v>
      </c>
      <c r="K40" s="41">
        <v>160</v>
      </c>
      <c r="L40" s="63">
        <f t="shared" si="0"/>
        <v>1</v>
      </c>
      <c r="M40" s="46" t="s">
        <v>315</v>
      </c>
      <c r="N40" s="66"/>
    </row>
    <row r="41" s="28" customFormat="1" ht="39" customHeight="1" spans="1:14">
      <c r="A41" s="56"/>
      <c r="B41" s="45"/>
      <c r="C41" s="45"/>
      <c r="D41" s="43"/>
      <c r="E41" s="43"/>
      <c r="F41" s="55"/>
      <c r="G41" s="57" t="s">
        <v>92</v>
      </c>
      <c r="H41" s="58" t="s">
        <v>324</v>
      </c>
      <c r="I41" s="58">
        <v>900</v>
      </c>
      <c r="J41" s="58" t="s">
        <v>325</v>
      </c>
      <c r="K41" s="58">
        <v>725.87</v>
      </c>
      <c r="L41" s="65">
        <f t="shared" si="0"/>
        <v>0.806522222222222</v>
      </c>
      <c r="M41" s="67" t="s">
        <v>315</v>
      </c>
      <c r="N41" s="66"/>
    </row>
    <row r="42" s="28" customFormat="1" ht="39" customHeight="1" spans="1:14">
      <c r="A42" s="56"/>
      <c r="B42" s="45"/>
      <c r="C42" s="45"/>
      <c r="D42" s="43"/>
      <c r="E42" s="43"/>
      <c r="F42" s="55"/>
      <c r="G42" s="57" t="s">
        <v>92</v>
      </c>
      <c r="H42" s="58" t="s">
        <v>326</v>
      </c>
      <c r="I42" s="58">
        <v>600</v>
      </c>
      <c r="J42" s="58" t="s">
        <v>97</v>
      </c>
      <c r="K42" s="58">
        <v>600</v>
      </c>
      <c r="L42" s="65">
        <f t="shared" si="0"/>
        <v>1</v>
      </c>
      <c r="M42" s="67" t="s">
        <v>315</v>
      </c>
      <c r="N42" s="66"/>
    </row>
    <row r="43" s="28" customFormat="1" ht="39" customHeight="1" spans="1:14">
      <c r="A43" s="56"/>
      <c r="B43" s="45"/>
      <c r="C43" s="45"/>
      <c r="D43" s="43"/>
      <c r="E43" s="43"/>
      <c r="F43" s="55"/>
      <c r="G43" s="57" t="s">
        <v>92</v>
      </c>
      <c r="H43" s="58" t="s">
        <v>327</v>
      </c>
      <c r="I43" s="58">
        <v>350</v>
      </c>
      <c r="J43" s="58" t="s">
        <v>97</v>
      </c>
      <c r="K43" s="58">
        <v>350</v>
      </c>
      <c r="L43" s="65">
        <f t="shared" si="0"/>
        <v>1</v>
      </c>
      <c r="M43" s="67" t="s">
        <v>315</v>
      </c>
      <c r="N43" s="66">
        <v>1</v>
      </c>
    </row>
    <row r="44" s="28" customFormat="1" ht="39" customHeight="1" spans="1:13">
      <c r="A44" s="56"/>
      <c r="B44" s="45"/>
      <c r="C44" s="45"/>
      <c r="D44" s="43"/>
      <c r="E44" s="43"/>
      <c r="F44" s="55"/>
      <c r="G44" s="57" t="s">
        <v>92</v>
      </c>
      <c r="H44" s="58" t="s">
        <v>328</v>
      </c>
      <c r="I44" s="58">
        <v>640</v>
      </c>
      <c r="J44" s="58" t="s">
        <v>97</v>
      </c>
      <c r="K44" s="68">
        <v>450.21</v>
      </c>
      <c r="L44" s="65">
        <f t="shared" si="0"/>
        <v>0.703453125</v>
      </c>
      <c r="M44" s="67" t="s">
        <v>315</v>
      </c>
    </row>
    <row r="45" s="28" customFormat="1" ht="39" customHeight="1" spans="1:13">
      <c r="A45" s="56"/>
      <c r="B45" s="45"/>
      <c r="C45" s="45"/>
      <c r="D45" s="43"/>
      <c r="E45" s="43"/>
      <c r="F45" s="55"/>
      <c r="G45" s="57" t="s">
        <v>17</v>
      </c>
      <c r="H45" s="58" t="s">
        <v>329</v>
      </c>
      <c r="I45" s="58">
        <v>1800</v>
      </c>
      <c r="J45" s="58" t="s">
        <v>49</v>
      </c>
      <c r="K45" s="58">
        <v>1774.15</v>
      </c>
      <c r="L45" s="65">
        <f t="shared" si="0"/>
        <v>0.985638888888889</v>
      </c>
      <c r="M45" s="67" t="s">
        <v>315</v>
      </c>
    </row>
    <row r="46" s="28" customFormat="1" ht="39" customHeight="1" spans="1:13">
      <c r="A46" s="56"/>
      <c r="B46" s="45"/>
      <c r="C46" s="45"/>
      <c r="D46" s="43"/>
      <c r="E46" s="43"/>
      <c r="F46" s="55"/>
      <c r="G46" s="57" t="s">
        <v>17</v>
      </c>
      <c r="H46" s="58" t="s">
        <v>330</v>
      </c>
      <c r="I46" s="58">
        <v>920</v>
      </c>
      <c r="J46" s="58" t="s">
        <v>49</v>
      </c>
      <c r="K46" s="58">
        <v>733.01</v>
      </c>
      <c r="L46" s="65">
        <f t="shared" si="0"/>
        <v>0.79675</v>
      </c>
      <c r="M46" s="67" t="s">
        <v>315</v>
      </c>
    </row>
    <row r="47" s="28" customFormat="1" ht="39" customHeight="1" spans="1:13">
      <c r="A47" s="56"/>
      <c r="B47" s="45"/>
      <c r="C47" s="45"/>
      <c r="D47" s="43"/>
      <c r="E47" s="43"/>
      <c r="F47" s="55"/>
      <c r="G47" s="44" t="s">
        <v>17</v>
      </c>
      <c r="H47" s="41" t="s">
        <v>331</v>
      </c>
      <c r="I47" s="41">
        <v>300</v>
      </c>
      <c r="J47" s="41" t="s">
        <v>332</v>
      </c>
      <c r="K47" s="41">
        <v>300</v>
      </c>
      <c r="L47" s="63">
        <f t="shared" si="0"/>
        <v>1</v>
      </c>
      <c r="M47" s="46" t="s">
        <v>315</v>
      </c>
    </row>
    <row r="48" s="28" customFormat="1" ht="39" customHeight="1" spans="1:13">
      <c r="A48" s="56"/>
      <c r="B48" s="45"/>
      <c r="C48" s="45"/>
      <c r="D48" s="43"/>
      <c r="E48" s="43"/>
      <c r="F48" s="55"/>
      <c r="G48" s="57" t="s">
        <v>17</v>
      </c>
      <c r="H48" s="58" t="s">
        <v>333</v>
      </c>
      <c r="I48" s="58">
        <v>1566.3</v>
      </c>
      <c r="J48" s="58" t="s">
        <v>18</v>
      </c>
      <c r="K48" s="58">
        <v>1566.3</v>
      </c>
      <c r="L48" s="65">
        <f t="shared" si="0"/>
        <v>1</v>
      </c>
      <c r="M48" s="67" t="s">
        <v>315</v>
      </c>
    </row>
    <row r="49" s="28" customFormat="1" ht="39" customHeight="1" spans="1:13">
      <c r="A49" s="56"/>
      <c r="B49" s="45"/>
      <c r="C49" s="45"/>
      <c r="D49" s="43"/>
      <c r="E49" s="43"/>
      <c r="F49" s="55"/>
      <c r="G49" s="44" t="s">
        <v>17</v>
      </c>
      <c r="H49" s="41" t="s">
        <v>334</v>
      </c>
      <c r="I49" s="41">
        <v>111.05</v>
      </c>
      <c r="J49" s="41" t="s">
        <v>335</v>
      </c>
      <c r="K49" s="41">
        <v>111.05</v>
      </c>
      <c r="L49" s="63">
        <f t="shared" ref="L49:L58" si="1">K49/I49</f>
        <v>1</v>
      </c>
      <c r="M49" s="46" t="s">
        <v>309</v>
      </c>
    </row>
    <row r="50" s="28" customFormat="1" ht="39" customHeight="1" spans="1:13">
      <c r="A50" s="56"/>
      <c r="B50" s="45"/>
      <c r="C50" s="45"/>
      <c r="D50" s="43"/>
      <c r="E50" s="43"/>
      <c r="F50" s="55"/>
      <c r="G50" s="44" t="s">
        <v>17</v>
      </c>
      <c r="H50" s="41" t="s">
        <v>336</v>
      </c>
      <c r="I50" s="41">
        <v>1000</v>
      </c>
      <c r="J50" s="41" t="s">
        <v>337</v>
      </c>
      <c r="K50" s="41">
        <v>1000</v>
      </c>
      <c r="L50" s="63">
        <f t="shared" si="1"/>
        <v>1</v>
      </c>
      <c r="M50" s="46" t="s">
        <v>309</v>
      </c>
    </row>
    <row r="51" s="28" customFormat="1" ht="39" customHeight="1" spans="1:13">
      <c r="A51" s="56"/>
      <c r="B51" s="45"/>
      <c r="C51" s="45"/>
      <c r="D51" s="43"/>
      <c r="E51" s="43"/>
      <c r="F51" s="55"/>
      <c r="G51" s="44" t="s">
        <v>17</v>
      </c>
      <c r="H51" s="41" t="s">
        <v>338</v>
      </c>
      <c r="I51" s="41">
        <v>429</v>
      </c>
      <c r="J51" s="41" t="s">
        <v>339</v>
      </c>
      <c r="K51" s="41">
        <v>429</v>
      </c>
      <c r="L51" s="63">
        <f t="shared" si="1"/>
        <v>1</v>
      </c>
      <c r="M51" s="46" t="s">
        <v>309</v>
      </c>
    </row>
    <row r="52" s="28" customFormat="1" ht="39" customHeight="1" spans="1:13">
      <c r="A52" s="56"/>
      <c r="B52" s="45"/>
      <c r="C52" s="45"/>
      <c r="D52" s="43"/>
      <c r="E52" s="43"/>
      <c r="F52" s="55"/>
      <c r="G52" s="44" t="s">
        <v>17</v>
      </c>
      <c r="H52" s="41" t="s">
        <v>340</v>
      </c>
      <c r="I52" s="69">
        <v>29</v>
      </c>
      <c r="J52" s="41" t="s">
        <v>49</v>
      </c>
      <c r="K52" s="41">
        <v>29</v>
      </c>
      <c r="L52" s="63">
        <f t="shared" si="1"/>
        <v>1</v>
      </c>
      <c r="M52" s="46" t="s">
        <v>309</v>
      </c>
    </row>
    <row r="53" s="28" customFormat="1" ht="39" customHeight="1" spans="1:13">
      <c r="A53" s="56"/>
      <c r="B53" s="45"/>
      <c r="C53" s="45"/>
      <c r="D53" s="43"/>
      <c r="E53" s="43"/>
      <c r="F53" s="55"/>
      <c r="G53" s="44" t="s">
        <v>17</v>
      </c>
      <c r="H53" s="41" t="s">
        <v>341</v>
      </c>
      <c r="I53" s="69">
        <v>24.72</v>
      </c>
      <c r="J53" s="41" t="s">
        <v>49</v>
      </c>
      <c r="K53" s="41">
        <v>24.72</v>
      </c>
      <c r="L53" s="63">
        <f t="shared" si="1"/>
        <v>1</v>
      </c>
      <c r="M53" s="46" t="s">
        <v>309</v>
      </c>
    </row>
    <row r="54" s="28" customFormat="1" ht="39" customHeight="1" spans="1:13">
      <c r="A54" s="56"/>
      <c r="B54" s="45"/>
      <c r="C54" s="45"/>
      <c r="D54" s="43"/>
      <c r="E54" s="43"/>
      <c r="F54" s="55"/>
      <c r="G54" s="44" t="s">
        <v>17</v>
      </c>
      <c r="H54" s="41" t="s">
        <v>342</v>
      </c>
      <c r="I54" s="69">
        <v>17</v>
      </c>
      <c r="J54" s="41" t="s">
        <v>49</v>
      </c>
      <c r="K54" s="41">
        <v>17</v>
      </c>
      <c r="L54" s="63">
        <f t="shared" si="1"/>
        <v>1</v>
      </c>
      <c r="M54" s="46" t="s">
        <v>309</v>
      </c>
    </row>
    <row r="55" s="28" customFormat="1" ht="39" customHeight="1" spans="1:13">
      <c r="A55" s="56"/>
      <c r="B55" s="45"/>
      <c r="C55" s="45"/>
      <c r="D55" s="43"/>
      <c r="E55" s="43"/>
      <c r="F55" s="55"/>
      <c r="G55" s="44" t="s">
        <v>17</v>
      </c>
      <c r="H55" s="41" t="s">
        <v>343</v>
      </c>
      <c r="I55" s="41">
        <v>1517</v>
      </c>
      <c r="J55" s="41" t="s">
        <v>66</v>
      </c>
      <c r="K55" s="41">
        <v>1517</v>
      </c>
      <c r="L55" s="63">
        <f t="shared" si="1"/>
        <v>1</v>
      </c>
      <c r="M55" s="46" t="s">
        <v>309</v>
      </c>
    </row>
    <row r="56" s="28" customFormat="1" ht="39" customHeight="1" spans="1:13">
      <c r="A56" s="56"/>
      <c r="B56" s="45"/>
      <c r="C56" s="45"/>
      <c r="D56" s="43"/>
      <c r="E56" s="43"/>
      <c r="F56" s="55"/>
      <c r="G56" s="44" t="s">
        <v>17</v>
      </c>
      <c r="H56" s="41" t="s">
        <v>344</v>
      </c>
      <c r="I56" s="41">
        <v>430</v>
      </c>
      <c r="J56" s="41" t="s">
        <v>49</v>
      </c>
      <c r="K56" s="41">
        <v>430</v>
      </c>
      <c r="L56" s="63">
        <f t="shared" si="1"/>
        <v>1</v>
      </c>
      <c r="M56" s="46" t="s">
        <v>309</v>
      </c>
    </row>
    <row r="57" s="28" customFormat="1" ht="39" customHeight="1" spans="1:13">
      <c r="A57" s="56"/>
      <c r="B57" s="45"/>
      <c r="C57" s="45"/>
      <c r="D57" s="43"/>
      <c r="E57" s="43"/>
      <c r="F57" s="55"/>
      <c r="G57" s="44" t="s">
        <v>17</v>
      </c>
      <c r="H57" s="41" t="s">
        <v>345</v>
      </c>
      <c r="I57" s="69">
        <v>50</v>
      </c>
      <c r="J57" s="41" t="s">
        <v>49</v>
      </c>
      <c r="K57" s="41">
        <v>50</v>
      </c>
      <c r="L57" s="63">
        <f t="shared" si="1"/>
        <v>1</v>
      </c>
      <c r="M57" s="46" t="s">
        <v>309</v>
      </c>
    </row>
    <row r="58" s="28" customFormat="1" ht="39" customHeight="1" spans="1:13">
      <c r="A58" s="53"/>
      <c r="B58" s="45"/>
      <c r="C58" s="45"/>
      <c r="D58" s="43"/>
      <c r="E58" s="43"/>
      <c r="F58" s="54"/>
      <c r="G58" s="57" t="s">
        <v>17</v>
      </c>
      <c r="H58" s="58" t="s">
        <v>346</v>
      </c>
      <c r="I58" s="58">
        <v>350</v>
      </c>
      <c r="J58" s="58" t="s">
        <v>49</v>
      </c>
      <c r="K58" s="58">
        <v>290.56</v>
      </c>
      <c r="L58" s="65">
        <f t="shared" si="1"/>
        <v>0.830171428571429</v>
      </c>
      <c r="M58" s="67" t="s">
        <v>309</v>
      </c>
    </row>
  </sheetData>
  <autoFilter ref="A5:M58">
    <extLst/>
  </autoFilter>
  <mergeCells count="21">
    <mergeCell ref="A1:M1"/>
    <mergeCell ref="A2:M2"/>
    <mergeCell ref="L3:M3"/>
    <mergeCell ref="A7:A8"/>
    <mergeCell ref="A10:A11"/>
    <mergeCell ref="A32:A58"/>
    <mergeCell ref="B7:B8"/>
    <mergeCell ref="B10:B11"/>
    <mergeCell ref="B32:B58"/>
    <mergeCell ref="C7:C8"/>
    <mergeCell ref="C10:C11"/>
    <mergeCell ref="C32:C58"/>
    <mergeCell ref="D7:D8"/>
    <mergeCell ref="D10:D11"/>
    <mergeCell ref="D32:D58"/>
    <mergeCell ref="E7:E8"/>
    <mergeCell ref="E10:E11"/>
    <mergeCell ref="E32:E58"/>
    <mergeCell ref="F7:F8"/>
    <mergeCell ref="F10:F11"/>
    <mergeCell ref="F32:F58"/>
  </mergeCells>
  <pageMargins left="0.751388888888889" right="0.751388888888889" top="0.511805555555556" bottom="0.472222222222222" header="0.393055555555556" footer="0.314583333333333"/>
  <pageSetup paperSize="9" scale="55"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workbookViewId="0">
      <selection activeCell="L8" sqref="L8"/>
    </sheetView>
  </sheetViews>
  <sheetFormatPr defaultColWidth="9" defaultRowHeight="13.5"/>
  <cols>
    <col min="1" max="1" width="6" style="1" customWidth="1"/>
    <col min="2" max="2" width="8.375" style="1" hidden="1" customWidth="1"/>
    <col min="3" max="3" width="14.625" style="1" customWidth="1"/>
    <col min="4" max="4" width="13.25" style="1" customWidth="1"/>
    <col min="5" max="5" width="31.375" style="1" customWidth="1"/>
    <col min="6" max="6" width="26.625" style="1" customWidth="1"/>
    <col min="7" max="7" width="20.125" style="1" customWidth="1"/>
    <col min="8" max="8" width="19.625" style="1" customWidth="1"/>
    <col min="9" max="9" width="9.25" style="1" customWidth="1"/>
    <col min="10" max="16380" width="9" style="1"/>
  </cols>
  <sheetData>
    <row r="1" s="1" customFormat="1" ht="33" customHeight="1" spans="1:9">
      <c r="A1" s="2" t="s">
        <v>347</v>
      </c>
      <c r="B1" s="2"/>
      <c r="C1" s="2"/>
      <c r="D1" s="2"/>
      <c r="E1" s="2"/>
      <c r="F1" s="2"/>
      <c r="G1" s="2"/>
      <c r="H1" s="2"/>
      <c r="I1" s="2"/>
    </row>
    <row r="2" s="1" customFormat="1" ht="18" customHeight="1" spans="1:9">
      <c r="A2" s="3"/>
      <c r="B2" s="3"/>
      <c r="C2" s="4"/>
      <c r="D2" s="5" t="s">
        <v>348</v>
      </c>
      <c r="E2" s="5"/>
      <c r="F2" s="5"/>
      <c r="G2" s="5"/>
      <c r="H2" s="6" t="s">
        <v>2</v>
      </c>
      <c r="I2" s="6"/>
    </row>
    <row r="3" s="1" customFormat="1" ht="17" customHeight="1" spans="1:9">
      <c r="A3" s="7" t="s">
        <v>3</v>
      </c>
      <c r="B3" s="7" t="s">
        <v>155</v>
      </c>
      <c r="C3" s="8" t="s">
        <v>5</v>
      </c>
      <c r="D3" s="7" t="s">
        <v>6</v>
      </c>
      <c r="E3" s="7"/>
      <c r="F3" s="7" t="s">
        <v>349</v>
      </c>
      <c r="G3" s="7"/>
      <c r="H3" s="7" t="s">
        <v>350</v>
      </c>
      <c r="I3" s="19" t="s">
        <v>10</v>
      </c>
    </row>
    <row r="4" s="1" customFormat="1" ht="18" customHeight="1" spans="1:9">
      <c r="A4" s="7"/>
      <c r="B4" s="7"/>
      <c r="C4" s="9"/>
      <c r="D4" s="7" t="s">
        <v>11</v>
      </c>
      <c r="E4" s="7" t="s">
        <v>12</v>
      </c>
      <c r="F4" s="7" t="s">
        <v>7</v>
      </c>
      <c r="G4" s="10" t="s">
        <v>244</v>
      </c>
      <c r="H4" s="7"/>
      <c r="I4" s="19"/>
    </row>
    <row r="5" s="1" customFormat="1" ht="24" customHeight="1" spans="1:9">
      <c r="A5" s="11"/>
      <c r="B5" s="12" t="s">
        <v>16</v>
      </c>
      <c r="C5" s="13"/>
      <c r="D5" s="13"/>
      <c r="E5" s="14"/>
      <c r="F5" s="8" t="s">
        <v>16</v>
      </c>
      <c r="G5" s="15">
        <f>G9+G15+G17</f>
        <v>10490.51</v>
      </c>
      <c r="H5" s="15">
        <f>H9+H15+H17</f>
        <v>4353.19</v>
      </c>
      <c r="I5" s="26"/>
    </row>
    <row r="6" s="1" customFormat="1" ht="48" customHeight="1" spans="1:9">
      <c r="A6" s="16">
        <v>1</v>
      </c>
      <c r="B6" s="16" t="s">
        <v>92</v>
      </c>
      <c r="C6" s="17" t="s">
        <v>97</v>
      </c>
      <c r="D6" s="16" t="s">
        <v>306</v>
      </c>
      <c r="E6" s="16" t="s">
        <v>305</v>
      </c>
      <c r="F6" s="16" t="s">
        <v>318</v>
      </c>
      <c r="G6" s="18">
        <v>4600</v>
      </c>
      <c r="H6" s="18">
        <v>3600</v>
      </c>
      <c r="I6" s="16"/>
    </row>
    <row r="7" s="1" customFormat="1" ht="39" customHeight="1" spans="1:9">
      <c r="A7" s="16">
        <v>2</v>
      </c>
      <c r="B7" s="16"/>
      <c r="C7" s="17" t="s">
        <v>325</v>
      </c>
      <c r="D7" s="16"/>
      <c r="E7" s="16"/>
      <c r="F7" s="17" t="s">
        <v>324</v>
      </c>
      <c r="G7" s="17">
        <v>900</v>
      </c>
      <c r="H7" s="18">
        <v>174.13</v>
      </c>
      <c r="I7" s="16"/>
    </row>
    <row r="8" s="1" customFormat="1" ht="36" customHeight="1" spans="1:9">
      <c r="A8" s="16">
        <v>3</v>
      </c>
      <c r="B8" s="16"/>
      <c r="C8" s="17" t="s">
        <v>97</v>
      </c>
      <c r="D8" s="16"/>
      <c r="E8" s="16"/>
      <c r="F8" s="17" t="s">
        <v>328</v>
      </c>
      <c r="G8" s="17">
        <v>640</v>
      </c>
      <c r="H8" s="18">
        <v>189.79</v>
      </c>
      <c r="I8" s="16"/>
    </row>
    <row r="9" s="1" customFormat="1" ht="22" customHeight="1" spans="1:9">
      <c r="A9" s="19"/>
      <c r="B9" s="19" t="s">
        <v>106</v>
      </c>
      <c r="C9" s="19"/>
      <c r="D9" s="19"/>
      <c r="E9" s="19"/>
      <c r="F9" s="19" t="s">
        <v>86</v>
      </c>
      <c r="G9" s="20">
        <f>SUM(G6:G8)</f>
        <v>6140</v>
      </c>
      <c r="H9" s="7">
        <f>SUM(H6:H8)</f>
        <v>3963.92</v>
      </c>
      <c r="I9" s="27"/>
    </row>
    <row r="10" s="1" customFormat="1" ht="43" customHeight="1" spans="1:9">
      <c r="A10" s="16">
        <v>4</v>
      </c>
      <c r="B10" s="16" t="s">
        <v>17</v>
      </c>
      <c r="C10" s="17" t="s">
        <v>49</v>
      </c>
      <c r="D10" s="16" t="s">
        <v>306</v>
      </c>
      <c r="E10" s="16" t="s">
        <v>305</v>
      </c>
      <c r="F10" s="16" t="s">
        <v>329</v>
      </c>
      <c r="G10" s="18">
        <v>1800</v>
      </c>
      <c r="H10" s="18">
        <v>25.8499999999999</v>
      </c>
      <c r="I10" s="16"/>
    </row>
    <row r="11" s="1" customFormat="1" ht="48" customHeight="1" spans="1:9">
      <c r="A11" s="16">
        <v>5</v>
      </c>
      <c r="B11" s="16"/>
      <c r="C11" s="17" t="s">
        <v>49</v>
      </c>
      <c r="D11" s="16"/>
      <c r="E11" s="16"/>
      <c r="F11" s="16" t="s">
        <v>330</v>
      </c>
      <c r="G11" s="18">
        <v>920</v>
      </c>
      <c r="H11" s="18">
        <v>186.99</v>
      </c>
      <c r="I11" s="16"/>
    </row>
    <row r="12" s="1" customFormat="1" ht="39" customHeight="1" spans="1:9">
      <c r="A12" s="16">
        <v>6</v>
      </c>
      <c r="B12" s="16"/>
      <c r="C12" s="17" t="s">
        <v>49</v>
      </c>
      <c r="D12" s="16"/>
      <c r="E12" s="16"/>
      <c r="F12" s="16" t="s">
        <v>346</v>
      </c>
      <c r="G12" s="18">
        <v>350</v>
      </c>
      <c r="H12" s="18">
        <v>59.44</v>
      </c>
      <c r="I12" s="16"/>
    </row>
    <row r="13" s="1" customFormat="1" ht="48" customHeight="1" spans="1:9">
      <c r="A13" s="16">
        <v>7</v>
      </c>
      <c r="B13" s="16"/>
      <c r="C13" s="16" t="s">
        <v>49</v>
      </c>
      <c r="D13" s="16" t="s">
        <v>302</v>
      </c>
      <c r="E13" s="16" t="s">
        <v>301</v>
      </c>
      <c r="F13" s="21" t="s">
        <v>191</v>
      </c>
      <c r="G13" s="22">
        <v>51.3</v>
      </c>
      <c r="H13" s="18">
        <v>51.3</v>
      </c>
      <c r="I13" s="16"/>
    </row>
    <row r="14" s="1" customFormat="1" ht="45" customHeight="1" spans="1:9">
      <c r="A14" s="16">
        <v>8</v>
      </c>
      <c r="B14" s="16"/>
      <c r="C14" s="16" t="s">
        <v>18</v>
      </c>
      <c r="D14" s="16" t="s">
        <v>304</v>
      </c>
      <c r="E14" s="16" t="s">
        <v>303</v>
      </c>
      <c r="F14" s="21" t="s">
        <v>282</v>
      </c>
      <c r="G14" s="22">
        <v>45</v>
      </c>
      <c r="H14" s="18">
        <v>45</v>
      </c>
      <c r="I14" s="16"/>
    </row>
    <row r="15" s="1" customFormat="1" ht="21" customHeight="1" spans="1:9">
      <c r="A15" s="19"/>
      <c r="B15" s="23" t="s">
        <v>85</v>
      </c>
      <c r="C15" s="24"/>
      <c r="D15" s="24"/>
      <c r="E15" s="25"/>
      <c r="F15" s="19" t="s">
        <v>86</v>
      </c>
      <c r="G15" s="20">
        <f>SUM(G10:G14)</f>
        <v>3166.3</v>
      </c>
      <c r="H15" s="7">
        <f>SUM(H10:H14)</f>
        <v>368.58</v>
      </c>
      <c r="I15" s="27"/>
    </row>
    <row r="16" s="1" customFormat="1" ht="27" spans="1:9">
      <c r="A16" s="16">
        <v>9</v>
      </c>
      <c r="B16" s="16" t="s">
        <v>125</v>
      </c>
      <c r="C16" s="16" t="s">
        <v>126</v>
      </c>
      <c r="D16" s="16" t="s">
        <v>284</v>
      </c>
      <c r="E16" s="16" t="s">
        <v>351</v>
      </c>
      <c r="F16" s="16" t="s">
        <v>351</v>
      </c>
      <c r="G16" s="22">
        <v>1184.21</v>
      </c>
      <c r="H16" s="18">
        <v>20.6900000000001</v>
      </c>
      <c r="I16" s="16"/>
    </row>
    <row r="17" s="1" customFormat="1" ht="21" customHeight="1" spans="1:9">
      <c r="A17" s="19"/>
      <c r="B17" s="23" t="s">
        <v>142</v>
      </c>
      <c r="C17" s="24"/>
      <c r="D17" s="24"/>
      <c r="E17" s="25"/>
      <c r="F17" s="19" t="s">
        <v>86</v>
      </c>
      <c r="G17" s="20">
        <f>SUM(G16:G16)</f>
        <v>1184.21</v>
      </c>
      <c r="H17" s="20">
        <f>SUM(H16:H16)</f>
        <v>20.6900000000001</v>
      </c>
      <c r="I17" s="27"/>
    </row>
  </sheetData>
  <mergeCells count="20">
    <mergeCell ref="A1:I1"/>
    <mergeCell ref="D2:G2"/>
    <mergeCell ref="H2:I2"/>
    <mergeCell ref="D3:E3"/>
    <mergeCell ref="F3:G3"/>
    <mergeCell ref="B5:E5"/>
    <mergeCell ref="B9:E9"/>
    <mergeCell ref="B15:E15"/>
    <mergeCell ref="B17:E17"/>
    <mergeCell ref="A3:A4"/>
    <mergeCell ref="B3:B4"/>
    <mergeCell ref="B6:B8"/>
    <mergeCell ref="B10:B12"/>
    <mergeCell ref="C3:C4"/>
    <mergeCell ref="D6:D8"/>
    <mergeCell ref="D10:D12"/>
    <mergeCell ref="E6:E8"/>
    <mergeCell ref="E10:E12"/>
    <mergeCell ref="H3:H4"/>
    <mergeCell ref="I3:I4"/>
  </mergeCells>
  <printOptions horizontalCentered="1"/>
  <pageMargins left="0.751388888888889" right="0.751388888888889" top="0.432638888888889" bottom="0.590277777777778" header="0.314583333333333" footer="0.5"/>
  <pageSetup paperSize="9" scale="92"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C4"/>
  <sheetViews>
    <sheetView workbookViewId="0">
      <selection activeCell="A4" sqref="A4"/>
    </sheetView>
  </sheetViews>
  <sheetFormatPr defaultColWidth="9" defaultRowHeight="13.5" outlineLevelRow="3" outlineLevelCol="2"/>
  <cols>
    <col min="1" max="1" width="80" customWidth="1"/>
    <col min="2" max="2" width="21.625" customWidth="1"/>
  </cols>
  <sheetData>
    <row r="3" spans="1:2">
      <c r="A3" t="s">
        <v>352</v>
      </c>
      <c r="B3" t="s">
        <v>353</v>
      </c>
    </row>
    <row r="4" spans="1:3">
      <c r="A4" t="s">
        <v>84</v>
      </c>
      <c r="B4" t="s">
        <v>83</v>
      </c>
      <c r="C4">
        <v>62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直达</vt:lpstr>
      <vt:lpstr>参照直达</vt:lpstr>
      <vt:lpstr>2021年中央直达资金及省级对应安排资金项目情况表</vt:lpstr>
      <vt:lpstr>直达指标</vt:lpstr>
      <vt:lpstr>结转</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黑居难</cp:lastModifiedBy>
  <dcterms:created xsi:type="dcterms:W3CDTF">2020-09-04T11:50:00Z</dcterms:created>
  <dcterms:modified xsi:type="dcterms:W3CDTF">2021-07-28T01:42:52Z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C6BE1A73387348D680093E3FE119D279</vt:lpwstr>
  </property>
</Properties>
</file>